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95" yWindow="45" windowWidth="11340" windowHeight="11640" tabRatio="848" activeTab="5"/>
  </bookViews>
  <sheets>
    <sheet name="Сч-ТЭЦ" sheetId="1" r:id="rId1"/>
    <sheet name="ГПП-ТЭЦфид.связи" sheetId="2" r:id="rId2"/>
    <sheet name="Стор итог" sheetId="3" r:id="rId3"/>
    <sheet name="Сч-ГППфид" sheetId="4" r:id="rId4"/>
    <sheet name="IIочередь" sheetId="5" r:id="rId5"/>
    <sheet name="в ОГЭ" sheetId="6" r:id="rId6"/>
  </sheets>
  <definedNames>
    <definedName name="_xlnm.Print_Area" localSheetId="4">'IIочередь'!$A$1:$AQ$37</definedName>
    <definedName name="_xlnm.Print_Area" localSheetId="1">'ГПП-ТЭЦфид.связи'!$A$1:$AG$37</definedName>
    <definedName name="_xlnm.Print_Area" localSheetId="3">'Сч-ГППфид'!$A$1:$AG$37</definedName>
  </definedNames>
  <calcPr fullCalcOnLoad="1"/>
</workbook>
</file>

<file path=xl/sharedStrings.xml><?xml version="1.0" encoding="utf-8"?>
<sst xmlns="http://schemas.openxmlformats.org/spreadsheetml/2006/main" count="377" uniqueCount="134">
  <si>
    <t>ЗАПИСЬ ПОКАЗАНИЙ ЭЛ.СЧЕТЧИКОВ ПО ФИДЕРАМ ГПП-2</t>
  </si>
  <si>
    <t>ЧАСЫ</t>
  </si>
  <si>
    <t xml:space="preserve">       АКТИВНАЯ</t>
  </si>
  <si>
    <t>показ.сч.</t>
  </si>
  <si>
    <t xml:space="preserve">   Рквт</t>
  </si>
  <si>
    <t xml:space="preserve">   Qквар</t>
  </si>
  <si>
    <t xml:space="preserve">  ГПП-2</t>
  </si>
  <si>
    <t xml:space="preserve">      АКТИВНАЯ</t>
  </si>
  <si>
    <t xml:space="preserve">   РЕАКТИВНАЯ</t>
  </si>
  <si>
    <t xml:space="preserve">    Рквт</t>
  </si>
  <si>
    <t xml:space="preserve"> Ф№14   (тр-р№1)   ГПП-3</t>
  </si>
  <si>
    <t xml:space="preserve">     РЕАКТИВНАЯ</t>
  </si>
  <si>
    <t xml:space="preserve"> Ф№15   (тр-р№2)   ГПП-3</t>
  </si>
  <si>
    <t>субабон.</t>
  </si>
  <si>
    <t>с субабон</t>
  </si>
  <si>
    <t xml:space="preserve">  Р  из</t>
  </si>
  <si>
    <t xml:space="preserve">системы </t>
  </si>
  <si>
    <t xml:space="preserve">  Q  из</t>
  </si>
  <si>
    <t xml:space="preserve">   ТЭЦ</t>
  </si>
  <si>
    <t xml:space="preserve">   </t>
  </si>
  <si>
    <t xml:space="preserve">   Суб-</t>
  </si>
  <si>
    <t xml:space="preserve"> абонент</t>
  </si>
  <si>
    <t xml:space="preserve"> Переток</t>
  </si>
  <si>
    <t>системы</t>
  </si>
  <si>
    <t>без суб.</t>
  </si>
  <si>
    <t xml:space="preserve">   Р  из</t>
  </si>
  <si>
    <t xml:space="preserve"> Сумма</t>
  </si>
  <si>
    <t>Р комбин.</t>
  </si>
  <si>
    <t xml:space="preserve">    без</t>
  </si>
  <si>
    <t xml:space="preserve"> ИТОГО</t>
  </si>
  <si>
    <t>показ.счетч.</t>
  </si>
  <si>
    <t xml:space="preserve">     Рквт</t>
  </si>
  <si>
    <t>Ф№58 ЦРП-2</t>
  </si>
  <si>
    <t>Ф№22 ЦРП-3</t>
  </si>
  <si>
    <t>Ф№53 ЦРП-3</t>
  </si>
  <si>
    <t>Ф№49 ЦРП-1</t>
  </si>
  <si>
    <t xml:space="preserve">      Рквт</t>
  </si>
  <si>
    <t>Ф№38 ЦРП-1</t>
  </si>
  <si>
    <t xml:space="preserve">    Ф№24</t>
  </si>
  <si>
    <t xml:space="preserve">   Всего</t>
  </si>
  <si>
    <t>Часы</t>
  </si>
  <si>
    <t xml:space="preserve">        ЦРП предзаводской площадки</t>
  </si>
  <si>
    <t xml:space="preserve">   Яч 24</t>
  </si>
  <si>
    <t xml:space="preserve">   Яч 27</t>
  </si>
  <si>
    <t>К П П - 1</t>
  </si>
  <si>
    <t xml:space="preserve">   Яч 19</t>
  </si>
  <si>
    <t xml:space="preserve">   Яч 10</t>
  </si>
  <si>
    <t xml:space="preserve">          Г П П - 1</t>
  </si>
  <si>
    <t xml:space="preserve">  Яч 20</t>
  </si>
  <si>
    <t xml:space="preserve">   Яч 36</t>
  </si>
  <si>
    <t xml:space="preserve">   Итого</t>
  </si>
  <si>
    <t xml:space="preserve">        </t>
  </si>
  <si>
    <t xml:space="preserve">  актив</t>
  </si>
  <si>
    <t xml:space="preserve">  реактив </t>
  </si>
  <si>
    <t xml:space="preserve">         Т Г - 1</t>
  </si>
  <si>
    <t xml:space="preserve">      Т Г - 2</t>
  </si>
  <si>
    <t xml:space="preserve">      Т Г - 3</t>
  </si>
  <si>
    <t xml:space="preserve">      Т Г - 4</t>
  </si>
  <si>
    <t xml:space="preserve">     Qквар</t>
  </si>
  <si>
    <t>показ.счетч</t>
  </si>
  <si>
    <t xml:space="preserve">  Фидер  связи  13 ( 7 )</t>
  </si>
  <si>
    <t xml:space="preserve">  Фидер  связи 36 ( 20 )</t>
  </si>
  <si>
    <t xml:space="preserve"> Фидер  связи 24 ( 46 )</t>
  </si>
  <si>
    <t xml:space="preserve"> Фидер  связи 51 ( 45 )</t>
  </si>
  <si>
    <t xml:space="preserve">  актив </t>
  </si>
  <si>
    <t xml:space="preserve">    </t>
  </si>
  <si>
    <t xml:space="preserve">    Sква</t>
  </si>
  <si>
    <t>ЗАМЕРЫ  ПОКАЗАНИЙ  СЧЕТЧИКОВ  ПО  ТЭЦ</t>
  </si>
  <si>
    <t xml:space="preserve">    Qквар</t>
  </si>
  <si>
    <t xml:space="preserve"> </t>
  </si>
  <si>
    <t>Ф№36  РЭС</t>
  </si>
  <si>
    <t>Рквт</t>
  </si>
  <si>
    <t>Кзу=</t>
  </si>
  <si>
    <t>Кзв=</t>
  </si>
  <si>
    <t xml:space="preserve">Дата:  </t>
  </si>
  <si>
    <t>Дата:</t>
  </si>
  <si>
    <t xml:space="preserve">Дата: </t>
  </si>
  <si>
    <t>P</t>
  </si>
  <si>
    <t>без субабонентов</t>
  </si>
  <si>
    <t>с субабонентами</t>
  </si>
  <si>
    <t>ЗАПИСЬ ПОКАЗАНИЙ ЭЛ.СЧЕТЧИКОВ ГПП-2 РУ-6КВ ПО ФИДЕРАМ СВЯЗИ С ГАЙСКОЙ ТЭЦ.</t>
  </si>
  <si>
    <t xml:space="preserve">                            Ф№ 7               </t>
  </si>
  <si>
    <t xml:space="preserve">                           Ф№ 20</t>
  </si>
  <si>
    <t xml:space="preserve">                             Ф№ 45 </t>
  </si>
  <si>
    <t xml:space="preserve">                           Ф№ 46</t>
  </si>
  <si>
    <t xml:space="preserve">           выдача</t>
  </si>
  <si>
    <t xml:space="preserve">       потребление</t>
  </si>
  <si>
    <t>Рквт(Птр)</t>
  </si>
  <si>
    <r>
      <t xml:space="preserve">   </t>
    </r>
    <r>
      <rPr>
        <b/>
        <sz val="10"/>
        <rFont val="Arial Cyr"/>
        <family val="2"/>
      </rPr>
      <t>Ф№6</t>
    </r>
    <r>
      <rPr>
        <sz val="10"/>
        <rFont val="Arial Cyr"/>
        <family val="0"/>
      </rPr>
      <t xml:space="preserve">      (тр-р№2)      ГПП-1</t>
    </r>
  </si>
  <si>
    <r>
      <t xml:space="preserve">   </t>
    </r>
    <r>
      <rPr>
        <b/>
        <sz val="10"/>
        <rFont val="Arial Cyr"/>
        <family val="2"/>
      </rPr>
      <t>Ф№8</t>
    </r>
    <r>
      <rPr>
        <sz val="10"/>
        <rFont val="Arial Cyr"/>
        <family val="0"/>
      </rPr>
      <t xml:space="preserve">      (тр-р№1)      ГПП-1</t>
    </r>
  </si>
  <si>
    <t>Qквар(Птр)</t>
  </si>
  <si>
    <t>Рквт(Выд)</t>
  </si>
  <si>
    <t>Qквар(Выд)</t>
  </si>
  <si>
    <r>
      <t xml:space="preserve"> </t>
    </r>
    <r>
      <rPr>
        <b/>
        <sz val="10"/>
        <rFont val="Arial Cyr"/>
        <family val="2"/>
      </rPr>
      <t>Ф№7</t>
    </r>
    <r>
      <rPr>
        <sz val="10"/>
        <rFont val="Arial Cyr"/>
        <family val="0"/>
      </rPr>
      <t xml:space="preserve">                (тр-р№1)</t>
    </r>
  </si>
  <si>
    <t xml:space="preserve"> (тр-р№1)</t>
  </si>
  <si>
    <r>
      <t xml:space="preserve"> </t>
    </r>
    <r>
      <rPr>
        <b/>
        <sz val="10"/>
        <rFont val="Arial Cyr"/>
        <family val="2"/>
      </rPr>
      <t>Ф№9</t>
    </r>
  </si>
  <si>
    <t>(тр-р№2)</t>
  </si>
  <si>
    <t>Сторонние потребители</t>
  </si>
  <si>
    <t>Г П П - 2</t>
  </si>
  <si>
    <t>34-38</t>
  </si>
  <si>
    <t>36+39</t>
  </si>
  <si>
    <t>38+40</t>
  </si>
  <si>
    <t xml:space="preserve"> - СН</t>
  </si>
  <si>
    <t>ГПП-2</t>
  </si>
  <si>
    <t>Т Э Ц</t>
  </si>
  <si>
    <t>ТГ 1 - 4</t>
  </si>
  <si>
    <t>На шины</t>
  </si>
  <si>
    <t>Суб.</t>
  </si>
  <si>
    <t>Из</t>
  </si>
  <si>
    <t>5-4</t>
  </si>
  <si>
    <t>без суб.+ТЭЦ</t>
  </si>
  <si>
    <t>6+3</t>
  </si>
  <si>
    <t>Выработано</t>
  </si>
  <si>
    <t>Из системы</t>
  </si>
  <si>
    <t>+ суб.</t>
  </si>
  <si>
    <t>+ ТЭЦ</t>
  </si>
  <si>
    <t>3+5</t>
  </si>
  <si>
    <t>Радиаторная</t>
  </si>
  <si>
    <t>Ириклинская ГЭС</t>
  </si>
  <si>
    <r>
      <t xml:space="preserve"> </t>
    </r>
    <r>
      <rPr>
        <b/>
        <sz val="10"/>
        <rFont val="Arial Cyr"/>
        <family val="2"/>
      </rPr>
      <t>Ф№4</t>
    </r>
    <r>
      <rPr>
        <sz val="10"/>
        <rFont val="Arial Cyr"/>
        <family val="0"/>
      </rPr>
      <t xml:space="preserve">               </t>
    </r>
  </si>
  <si>
    <r>
      <t xml:space="preserve"> </t>
    </r>
    <r>
      <rPr>
        <b/>
        <sz val="10"/>
        <rFont val="Arial Cyr"/>
        <family val="2"/>
      </rPr>
      <t>Ф№2</t>
    </r>
    <r>
      <rPr>
        <sz val="10"/>
        <rFont val="Arial Cyr"/>
        <family val="0"/>
      </rPr>
      <t xml:space="preserve">               </t>
    </r>
  </si>
  <si>
    <r>
      <t xml:space="preserve"> </t>
    </r>
    <r>
      <rPr>
        <b/>
        <sz val="10"/>
        <rFont val="Arial Cyr"/>
        <family val="2"/>
      </rPr>
      <t>Ф№1</t>
    </r>
    <r>
      <rPr>
        <sz val="10"/>
        <rFont val="Arial Cyr"/>
        <family val="0"/>
      </rPr>
      <t xml:space="preserve">               </t>
    </r>
  </si>
  <si>
    <r>
      <t xml:space="preserve"> </t>
    </r>
    <r>
      <rPr>
        <b/>
        <sz val="10"/>
        <rFont val="Arial Cyr"/>
        <family val="2"/>
      </rPr>
      <t>Ф№13</t>
    </r>
    <r>
      <rPr>
        <sz val="10"/>
        <rFont val="Arial Cyr"/>
        <family val="0"/>
      </rPr>
      <t xml:space="preserve">               </t>
    </r>
  </si>
  <si>
    <t>Орская ТЭЦ-1</t>
  </si>
  <si>
    <r>
      <t xml:space="preserve"> </t>
    </r>
    <r>
      <rPr>
        <b/>
        <sz val="10"/>
        <rFont val="Arial Cyr"/>
        <family val="2"/>
      </rPr>
      <t>Ф№10</t>
    </r>
    <r>
      <rPr>
        <sz val="10"/>
        <rFont val="Arial Cyr"/>
        <family val="0"/>
      </rPr>
      <t xml:space="preserve">               </t>
    </r>
  </si>
  <si>
    <t>Гайская</t>
  </si>
  <si>
    <t>суб.</t>
  </si>
  <si>
    <t>сн ТЭЦ</t>
  </si>
  <si>
    <t>из системы</t>
  </si>
  <si>
    <t xml:space="preserve">Дата:   </t>
  </si>
  <si>
    <t xml:space="preserve">   Яч 14</t>
  </si>
  <si>
    <t>Ф№25 ЦРП-2</t>
  </si>
  <si>
    <t>ПНС-1</t>
  </si>
  <si>
    <t>ГПП-4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</si>
</sst>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E+00;\ĝ"/>
    <numFmt numFmtId="166" formatCode="0.0E+00;\ࡘ"/>
    <numFmt numFmtId="167" formatCode="0.00E+00;\ࡘ"/>
    <numFmt numFmtId="168" formatCode="0E+00;\ࡘ"/>
    <numFmt numFmtId="169" formatCode="0.000E+00;\ࡘ"/>
    <numFmt numFmtId="170" formatCode="0.0000E+00;\ࡘ"/>
    <numFmt numFmtId="171" formatCode="0.00000E+00;\ࡘ"/>
    <numFmt numFmtId="172" formatCode="0.000000E+00;\ࡘ"/>
    <numFmt numFmtId="173" formatCode="0.0000000E+00;\ࡘ"/>
    <numFmt numFmtId="174" formatCode="0.00000000E+00;\ࡘ"/>
  </numFmts>
  <fonts count="32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i/>
      <sz val="11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9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/>
    </xf>
    <xf numFmtId="14" fontId="4" fillId="0" borderId="0" xfId="0" applyNumberFormat="1" applyFont="1" applyAlignment="1">
      <alignment/>
    </xf>
    <xf numFmtId="0" fontId="0" fillId="22" borderId="14" xfId="0" applyFill="1" applyBorder="1" applyAlignment="1">
      <alignment/>
    </xf>
    <xf numFmtId="0" fontId="0" fillId="22" borderId="10" xfId="0" applyFill="1" applyBorder="1" applyAlignment="1">
      <alignment/>
    </xf>
    <xf numFmtId="49" fontId="0" fillId="22" borderId="10" xfId="0" applyNumberFormat="1" applyFill="1" applyBorder="1" applyAlignment="1">
      <alignment horizontal="right"/>
    </xf>
    <xf numFmtId="0" fontId="0" fillId="22" borderId="13" xfId="0" applyFill="1" applyBorder="1" applyAlignment="1">
      <alignment/>
    </xf>
    <xf numFmtId="0" fontId="0" fillId="22" borderId="12" xfId="0" applyFill="1" applyBorder="1" applyAlignment="1">
      <alignment/>
    </xf>
    <xf numFmtId="0" fontId="1" fillId="0" borderId="13" xfId="0" applyFont="1" applyBorder="1" applyAlignment="1">
      <alignment/>
    </xf>
    <xf numFmtId="0" fontId="0" fillId="20" borderId="12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11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7" fillId="22" borderId="23" xfId="0" applyFont="1" applyFill="1" applyBorder="1" applyAlignment="1">
      <alignment horizontal="center"/>
    </xf>
    <xf numFmtId="0" fontId="0" fillId="22" borderId="24" xfId="0" applyFill="1" applyBorder="1" applyAlignment="1">
      <alignment horizontal="center"/>
    </xf>
    <xf numFmtId="0" fontId="0" fillId="22" borderId="25" xfId="0" applyFill="1" applyBorder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Fill="1" applyBorder="1" applyAlignment="1">
      <alignment horizontal="center"/>
    </xf>
    <xf numFmtId="0" fontId="7" fillId="22" borderId="26" xfId="0" applyFont="1" applyFill="1" applyBorder="1" applyAlignment="1">
      <alignment/>
    </xf>
    <xf numFmtId="0" fontId="7" fillId="22" borderId="27" xfId="0" applyFont="1" applyFill="1" applyBorder="1" applyAlignment="1">
      <alignment horizontal="center"/>
    </xf>
    <xf numFmtId="0" fontId="7" fillId="22" borderId="28" xfId="0" applyFont="1" applyFill="1" applyBorder="1" applyAlignment="1">
      <alignment/>
    </xf>
    <xf numFmtId="0" fontId="7" fillId="22" borderId="29" xfId="0" applyFont="1" applyFill="1" applyBorder="1" applyAlignment="1">
      <alignment horizontal="center"/>
    </xf>
    <xf numFmtId="0" fontId="7" fillId="22" borderId="30" xfId="0" applyFont="1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1" fontId="0" fillId="22" borderId="32" xfId="0" applyNumberFormat="1" applyFill="1" applyBorder="1" applyAlignment="1">
      <alignment horizontal="center"/>
    </xf>
    <xf numFmtId="0" fontId="0" fillId="22" borderId="33" xfId="0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0" fontId="7" fillId="22" borderId="13" xfId="0" applyFont="1" applyFill="1" applyBorder="1" applyAlignment="1">
      <alignment horizontal="center"/>
    </xf>
    <xf numFmtId="0" fontId="7" fillId="22" borderId="15" xfId="0" applyFont="1" applyFill="1" applyBorder="1" applyAlignment="1">
      <alignment horizontal="center"/>
    </xf>
    <xf numFmtId="1" fontId="0" fillId="22" borderId="34" xfId="0" applyNumberForma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8" fillId="22" borderId="12" xfId="0" applyFont="1" applyFill="1" applyBorder="1" applyAlignment="1">
      <alignment horizontal="center"/>
    </xf>
    <xf numFmtId="0" fontId="7" fillId="22" borderId="41" xfId="0" applyFont="1" applyFill="1" applyBorder="1" applyAlignment="1">
      <alignment horizontal="center"/>
    </xf>
    <xf numFmtId="0" fontId="7" fillId="22" borderId="42" xfId="0" applyFont="1" applyFill="1" applyBorder="1" applyAlignment="1">
      <alignment horizontal="center"/>
    </xf>
    <xf numFmtId="0" fontId="7" fillId="22" borderId="43" xfId="0" applyFont="1" applyFill="1" applyBorder="1" applyAlignment="1">
      <alignment horizontal="center"/>
    </xf>
    <xf numFmtId="0" fontId="7" fillId="22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0" fillId="0" borderId="51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7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0" fillId="22" borderId="11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20" borderId="17" xfId="0" applyFill="1" applyBorder="1" applyAlignment="1">
      <alignment/>
    </xf>
    <xf numFmtId="0" fontId="0" fillId="20" borderId="19" xfId="0" applyFill="1" applyBorder="1" applyAlignment="1">
      <alignment/>
    </xf>
    <xf numFmtId="0" fontId="1" fillId="20" borderId="19" xfId="0" applyFont="1" applyFill="1" applyBorder="1" applyAlignment="1">
      <alignment/>
    </xf>
    <xf numFmtId="0" fontId="0" fillId="20" borderId="22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7" xfId="0" applyBorder="1" applyAlignment="1">
      <alignment/>
    </xf>
    <xf numFmtId="0" fontId="8" fillId="22" borderId="10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52" xfId="0" applyNumberFormat="1" applyFill="1" applyBorder="1" applyAlignment="1">
      <alignment horizontal="center"/>
    </xf>
    <xf numFmtId="0" fontId="0" fillId="22" borderId="10" xfId="0" applyNumberFormat="1" applyFill="1" applyBorder="1" applyAlignment="1">
      <alignment/>
    </xf>
    <xf numFmtId="0" fontId="0" fillId="22" borderId="13" xfId="0" applyNumberFormat="1" applyFill="1" applyBorder="1" applyAlignment="1">
      <alignment/>
    </xf>
    <xf numFmtId="0" fontId="0" fillId="22" borderId="14" xfId="0" applyNumberFormat="1" applyFill="1" applyBorder="1" applyAlignment="1">
      <alignment/>
    </xf>
    <xf numFmtId="0" fontId="0" fillId="22" borderId="12" xfId="0" applyNumberFormat="1" applyFill="1" applyBorder="1" applyAlignment="1">
      <alignment/>
    </xf>
    <xf numFmtId="0" fontId="0" fillId="22" borderId="15" xfId="0" applyNumberFormat="1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22" borderId="11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8" fillId="22" borderId="12" xfId="0" applyNumberFormat="1" applyFont="1" applyFill="1" applyBorder="1" applyAlignment="1">
      <alignment horizontal="center"/>
    </xf>
    <xf numFmtId="0" fontId="11" fillId="0" borderId="37" xfId="0" applyFont="1" applyBorder="1" applyAlignment="1">
      <alignment/>
    </xf>
    <xf numFmtId="0" fontId="11" fillId="0" borderId="0" xfId="0" applyFont="1" applyBorder="1" applyAlignment="1">
      <alignment/>
    </xf>
    <xf numFmtId="0" fontId="11" fillId="24" borderId="0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3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1" fillId="0" borderId="37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53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5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53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22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9</xdr:row>
      <xdr:rowOff>0</xdr:rowOff>
    </xdr:from>
    <xdr:to>
      <xdr:col>10</xdr:col>
      <xdr:colOff>47625</xdr:colOff>
      <xdr:row>10</xdr:row>
      <xdr:rowOff>133350</xdr:rowOff>
    </xdr:to>
    <xdr:sp>
      <xdr:nvSpPr>
        <xdr:cNvPr id="1" name="Oval 1"/>
        <xdr:cNvSpPr>
          <a:spLocks/>
        </xdr:cNvSpPr>
      </xdr:nvSpPr>
      <xdr:spPr>
        <a:xfrm>
          <a:off x="9163050" y="1609725"/>
          <a:ext cx="4286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C</a:t>
          </a:r>
        </a:p>
      </xdr:txBody>
    </xdr:sp>
    <xdr:clientData/>
  </xdr:twoCellAnchor>
  <xdr:twoCellAnchor>
    <xdr:from>
      <xdr:col>9</xdr:col>
      <xdr:colOff>800100</xdr:colOff>
      <xdr:row>16</xdr:row>
      <xdr:rowOff>66675</xdr:rowOff>
    </xdr:from>
    <xdr:to>
      <xdr:col>9</xdr:col>
      <xdr:colOff>800100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9372600" y="28098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628650</xdr:colOff>
      <xdr:row>20</xdr:row>
      <xdr:rowOff>9525</xdr:rowOff>
    </xdr:from>
    <xdr:to>
      <xdr:col>10</xdr:col>
      <xdr:colOff>0</xdr:colOff>
      <xdr:row>21</xdr:row>
      <xdr:rowOff>142875</xdr:rowOff>
    </xdr:to>
    <xdr:sp>
      <xdr:nvSpPr>
        <xdr:cNvPr id="3" name="Oval 4"/>
        <xdr:cNvSpPr>
          <a:spLocks/>
        </xdr:cNvSpPr>
      </xdr:nvSpPr>
      <xdr:spPr>
        <a:xfrm>
          <a:off x="9201150" y="3400425"/>
          <a:ext cx="342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152400</xdr:rowOff>
    </xdr:from>
    <xdr:to>
      <xdr:col>9</xdr:col>
      <xdr:colOff>847725</xdr:colOff>
      <xdr:row>22</xdr:row>
      <xdr:rowOff>123825</xdr:rowOff>
    </xdr:to>
    <xdr:sp>
      <xdr:nvSpPr>
        <xdr:cNvPr id="4" name="Oval 5"/>
        <xdr:cNvSpPr>
          <a:spLocks/>
        </xdr:cNvSpPr>
      </xdr:nvSpPr>
      <xdr:spPr>
        <a:xfrm>
          <a:off x="9086850" y="354330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733425</xdr:colOff>
      <xdr:row>20</xdr:row>
      <xdr:rowOff>152400</xdr:rowOff>
    </xdr:from>
    <xdr:to>
      <xdr:col>10</xdr:col>
      <xdr:colOff>95250</xdr:colOff>
      <xdr:row>22</xdr:row>
      <xdr:rowOff>123825</xdr:rowOff>
    </xdr:to>
    <xdr:sp>
      <xdr:nvSpPr>
        <xdr:cNvPr id="5" name="Oval 6"/>
        <xdr:cNvSpPr>
          <a:spLocks/>
        </xdr:cNvSpPr>
      </xdr:nvSpPr>
      <xdr:spPr>
        <a:xfrm>
          <a:off x="9305925" y="354330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666750</xdr:colOff>
      <xdr:row>24</xdr:row>
      <xdr:rowOff>152400</xdr:rowOff>
    </xdr:from>
    <xdr:to>
      <xdr:col>9</xdr:col>
      <xdr:colOff>666750</xdr:colOff>
      <xdr:row>28</xdr:row>
      <xdr:rowOff>19050</xdr:rowOff>
    </xdr:to>
    <xdr:sp>
      <xdr:nvSpPr>
        <xdr:cNvPr id="6" name="Line 9"/>
        <xdr:cNvSpPr>
          <a:spLocks/>
        </xdr:cNvSpPr>
      </xdr:nvSpPr>
      <xdr:spPr>
        <a:xfrm>
          <a:off x="9239250" y="41910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24</xdr:row>
      <xdr:rowOff>152400</xdr:rowOff>
    </xdr:from>
    <xdr:to>
      <xdr:col>10</xdr:col>
      <xdr:colOff>914400</xdr:colOff>
      <xdr:row>25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9010650" y="4191000"/>
          <a:ext cx="144780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342900</xdr:colOff>
      <xdr:row>16</xdr:row>
      <xdr:rowOff>28575</xdr:rowOff>
    </xdr:from>
    <xdr:to>
      <xdr:col>10</xdr:col>
      <xdr:colOff>257175</xdr:colOff>
      <xdr:row>16</xdr:row>
      <xdr:rowOff>57150</xdr:rowOff>
    </xdr:to>
    <xdr:sp>
      <xdr:nvSpPr>
        <xdr:cNvPr id="8" name="Rectangle 2"/>
        <xdr:cNvSpPr>
          <a:spLocks/>
        </xdr:cNvSpPr>
      </xdr:nvSpPr>
      <xdr:spPr>
        <a:xfrm>
          <a:off x="8915400" y="2771775"/>
          <a:ext cx="88582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800100</xdr:colOff>
      <xdr:row>10</xdr:row>
      <xdr:rowOff>114300</xdr:rowOff>
    </xdr:from>
    <xdr:to>
      <xdr:col>9</xdr:col>
      <xdr:colOff>800100</xdr:colOff>
      <xdr:row>16</xdr:row>
      <xdr:rowOff>9525</xdr:rowOff>
    </xdr:to>
    <xdr:sp>
      <xdr:nvSpPr>
        <xdr:cNvPr id="9" name="Line 10"/>
        <xdr:cNvSpPr>
          <a:spLocks/>
        </xdr:cNvSpPr>
      </xdr:nvSpPr>
      <xdr:spPr>
        <a:xfrm>
          <a:off x="9372600" y="18859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914400</xdr:colOff>
      <xdr:row>22</xdr:row>
      <xdr:rowOff>123825</xdr:rowOff>
    </xdr:from>
    <xdr:to>
      <xdr:col>9</xdr:col>
      <xdr:colOff>914400</xdr:colOff>
      <xdr:row>24</xdr:row>
      <xdr:rowOff>152400</xdr:rowOff>
    </xdr:to>
    <xdr:sp>
      <xdr:nvSpPr>
        <xdr:cNvPr id="10" name="Line 11"/>
        <xdr:cNvSpPr>
          <a:spLocks/>
        </xdr:cNvSpPr>
      </xdr:nvSpPr>
      <xdr:spPr>
        <a:xfrm>
          <a:off x="9486900" y="38385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895350</xdr:colOff>
      <xdr:row>31</xdr:row>
      <xdr:rowOff>76200</xdr:rowOff>
    </xdr:from>
    <xdr:to>
      <xdr:col>10</xdr:col>
      <xdr:colOff>457200</xdr:colOff>
      <xdr:row>33</xdr:row>
      <xdr:rowOff>76200</xdr:rowOff>
    </xdr:to>
    <xdr:sp>
      <xdr:nvSpPr>
        <xdr:cNvPr id="11" name="Oval 12"/>
        <xdr:cNvSpPr>
          <a:spLocks/>
        </xdr:cNvSpPr>
      </xdr:nvSpPr>
      <xdr:spPr>
        <a:xfrm>
          <a:off x="9467850" y="5248275"/>
          <a:ext cx="53340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ТЭЦ</a:t>
          </a:r>
        </a:p>
      </xdr:txBody>
    </xdr:sp>
    <xdr:clientData/>
  </xdr:twoCellAnchor>
  <xdr:twoCellAnchor>
    <xdr:from>
      <xdr:col>10</xdr:col>
      <xdr:colOff>200025</xdr:colOff>
      <xdr:row>25</xdr:row>
      <xdr:rowOff>57150</xdr:rowOff>
    </xdr:from>
    <xdr:to>
      <xdr:col>10</xdr:col>
      <xdr:colOff>200025</xdr:colOff>
      <xdr:row>31</xdr:row>
      <xdr:rowOff>76200</xdr:rowOff>
    </xdr:to>
    <xdr:sp>
      <xdr:nvSpPr>
        <xdr:cNvPr id="12" name="Line 15"/>
        <xdr:cNvSpPr>
          <a:spLocks/>
        </xdr:cNvSpPr>
      </xdr:nvSpPr>
      <xdr:spPr>
        <a:xfrm flipV="1">
          <a:off x="9744075" y="42576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942975</xdr:colOff>
      <xdr:row>30</xdr:row>
      <xdr:rowOff>104775</xdr:rowOff>
    </xdr:from>
    <xdr:to>
      <xdr:col>10</xdr:col>
      <xdr:colOff>914400</xdr:colOff>
      <xdr:row>30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9515475" y="5114925"/>
          <a:ext cx="9429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695325</xdr:colOff>
      <xdr:row>30</xdr:row>
      <xdr:rowOff>133350</xdr:rowOff>
    </xdr:from>
    <xdr:to>
      <xdr:col>10</xdr:col>
      <xdr:colOff>695325</xdr:colOff>
      <xdr:row>34</xdr:row>
      <xdr:rowOff>9525</xdr:rowOff>
    </xdr:to>
    <xdr:sp>
      <xdr:nvSpPr>
        <xdr:cNvPr id="14" name="Line 16"/>
        <xdr:cNvSpPr>
          <a:spLocks/>
        </xdr:cNvSpPr>
      </xdr:nvSpPr>
      <xdr:spPr>
        <a:xfrm>
          <a:off x="10239375" y="5143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34"/>
  <sheetViews>
    <sheetView zoomScalePageLayoutView="0" workbookViewId="0" topLeftCell="A4">
      <selection activeCell="X34" sqref="X34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9.75390625" style="0" customWidth="1"/>
    <col min="4" max="4" width="10.75390625" style="0" customWidth="1"/>
    <col min="5" max="5" width="9.75390625" style="0" customWidth="1"/>
    <col min="6" max="6" width="10.75390625" style="0" customWidth="1"/>
    <col min="7" max="7" width="9.75390625" style="0" customWidth="1"/>
    <col min="8" max="8" width="10.75390625" style="0" customWidth="1"/>
    <col min="9" max="9" width="9.75390625" style="0" customWidth="1"/>
    <col min="10" max="10" width="10.75390625" style="0" customWidth="1"/>
    <col min="11" max="11" width="9.75390625" style="0" customWidth="1"/>
    <col min="12" max="12" width="10.75390625" style="0" customWidth="1"/>
    <col min="13" max="13" width="9.75390625" style="0" customWidth="1"/>
    <col min="14" max="14" width="10.75390625" style="0" customWidth="1"/>
    <col min="15" max="15" width="9.75390625" style="0" customWidth="1"/>
    <col min="16" max="16" width="10.75390625" style="0" customWidth="1"/>
    <col min="17" max="17" width="9.75390625" style="0" customWidth="1"/>
    <col min="18" max="18" width="10.75390625" style="0" customWidth="1"/>
    <col min="19" max="19" width="11.00390625" style="0" customWidth="1"/>
    <col min="20" max="20" width="10.75390625" style="0" customWidth="1"/>
    <col min="21" max="21" width="11.125" style="0" customWidth="1"/>
    <col min="22" max="22" width="10.75390625" style="0" customWidth="1"/>
    <col min="23" max="23" width="9.75390625" style="0" customWidth="1"/>
    <col min="24" max="24" width="10.75390625" style="0" customWidth="1"/>
    <col min="25" max="28" width="9.75390625" style="0" customWidth="1"/>
  </cols>
  <sheetData>
    <row r="1" spans="2:23" ht="12.75">
      <c r="B1" s="18" t="s">
        <v>67</v>
      </c>
      <c r="H1" s="2"/>
      <c r="W1" s="2"/>
    </row>
    <row r="2" spans="2:25" ht="12.75">
      <c r="B2" s="18" t="s">
        <v>74</v>
      </c>
      <c r="C2" s="31">
        <v>43453</v>
      </c>
      <c r="F2" s="2"/>
      <c r="G2" s="2"/>
      <c r="I2" s="2"/>
      <c r="T2" s="2"/>
      <c r="V2" s="2"/>
      <c r="X2" s="2"/>
      <c r="Y2" s="2"/>
    </row>
    <row r="3" spans="5:21" ht="13.5" thickBot="1">
      <c r="E3" s="2"/>
      <c r="U3" s="2"/>
    </row>
    <row r="4" spans="1:30" ht="13.5" thickBot="1">
      <c r="A4" s="15" t="s">
        <v>40</v>
      </c>
      <c r="B4" s="4" t="s">
        <v>51</v>
      </c>
      <c r="C4" s="8" t="s">
        <v>54</v>
      </c>
      <c r="D4" s="8"/>
      <c r="E4" s="3"/>
      <c r="F4" s="8" t="s">
        <v>51</v>
      </c>
      <c r="G4" s="8" t="s">
        <v>55</v>
      </c>
      <c r="H4" s="8"/>
      <c r="I4" s="3"/>
      <c r="J4" s="8" t="s">
        <v>51</v>
      </c>
      <c r="K4" s="8" t="s">
        <v>56</v>
      </c>
      <c r="L4" s="8"/>
      <c r="M4" s="3"/>
      <c r="N4" s="8" t="s">
        <v>51</v>
      </c>
      <c r="O4" s="8" t="s">
        <v>57</v>
      </c>
      <c r="P4" s="8"/>
      <c r="Q4" s="3"/>
      <c r="R4" s="4" t="s">
        <v>60</v>
      </c>
      <c r="S4" s="3"/>
      <c r="T4" s="4" t="s">
        <v>61</v>
      </c>
      <c r="U4" s="3"/>
      <c r="V4" s="4" t="s">
        <v>62</v>
      </c>
      <c r="W4" s="3"/>
      <c r="X4" s="4" t="s">
        <v>63</v>
      </c>
      <c r="Y4" s="8"/>
      <c r="Z4" s="131" t="s">
        <v>50</v>
      </c>
      <c r="AA4" s="132" t="s">
        <v>50</v>
      </c>
      <c r="AB4" s="132" t="s">
        <v>50</v>
      </c>
      <c r="AD4" s="2"/>
    </row>
    <row r="5" spans="1:30" ht="13.5" thickBot="1">
      <c r="A5" s="7"/>
      <c r="B5" s="2" t="s">
        <v>52</v>
      </c>
      <c r="C5" s="13">
        <v>9600</v>
      </c>
      <c r="D5" s="10" t="s">
        <v>53</v>
      </c>
      <c r="E5" s="12">
        <v>9600</v>
      </c>
      <c r="F5" s="4" t="s">
        <v>52</v>
      </c>
      <c r="G5" s="3">
        <v>9600</v>
      </c>
      <c r="H5" s="4" t="s">
        <v>53</v>
      </c>
      <c r="I5" s="3">
        <v>9600</v>
      </c>
      <c r="J5" s="8" t="s">
        <v>52</v>
      </c>
      <c r="K5" s="3">
        <v>9600</v>
      </c>
      <c r="L5" s="4" t="s">
        <v>53</v>
      </c>
      <c r="M5" s="3">
        <v>9600</v>
      </c>
      <c r="N5" s="8" t="s">
        <v>52</v>
      </c>
      <c r="O5" s="3">
        <v>9600</v>
      </c>
      <c r="P5" s="4" t="s">
        <v>53</v>
      </c>
      <c r="Q5" s="3">
        <v>9600</v>
      </c>
      <c r="R5" s="4" t="s">
        <v>64</v>
      </c>
      <c r="S5" s="8">
        <v>9600</v>
      </c>
      <c r="T5" s="4" t="s">
        <v>64</v>
      </c>
      <c r="U5" s="8">
        <v>9600</v>
      </c>
      <c r="V5" s="4" t="s">
        <v>64</v>
      </c>
      <c r="W5" s="3">
        <v>9600</v>
      </c>
      <c r="X5" s="4" t="s">
        <v>64</v>
      </c>
      <c r="Y5" s="8">
        <v>9600</v>
      </c>
      <c r="Z5" s="131" t="s">
        <v>9</v>
      </c>
      <c r="AA5" s="132" t="s">
        <v>5</v>
      </c>
      <c r="AB5" s="132" t="s">
        <v>66</v>
      </c>
      <c r="AD5" s="2"/>
    </row>
    <row r="6" spans="1:30" ht="13.5" thickBot="1">
      <c r="A6" s="10"/>
      <c r="B6" s="4" t="s">
        <v>59</v>
      </c>
      <c r="C6" s="3" t="s">
        <v>31</v>
      </c>
      <c r="D6" s="6" t="s">
        <v>59</v>
      </c>
      <c r="E6" s="3" t="s">
        <v>58</v>
      </c>
      <c r="F6" s="3" t="s">
        <v>59</v>
      </c>
      <c r="G6" s="1" t="s">
        <v>31</v>
      </c>
      <c r="H6" s="1" t="s">
        <v>59</v>
      </c>
      <c r="I6" s="1" t="s">
        <v>5</v>
      </c>
      <c r="J6" s="3" t="s">
        <v>59</v>
      </c>
      <c r="K6" s="1" t="s">
        <v>31</v>
      </c>
      <c r="L6" s="1" t="s">
        <v>59</v>
      </c>
      <c r="M6" s="1" t="s">
        <v>5</v>
      </c>
      <c r="N6" s="3" t="s">
        <v>59</v>
      </c>
      <c r="O6" s="1" t="s">
        <v>31</v>
      </c>
      <c r="P6" s="1" t="s">
        <v>59</v>
      </c>
      <c r="Q6" s="1" t="s">
        <v>68</v>
      </c>
      <c r="R6" s="1" t="s">
        <v>59</v>
      </c>
      <c r="S6" s="1" t="s">
        <v>31</v>
      </c>
      <c r="T6" s="6" t="s">
        <v>59</v>
      </c>
      <c r="U6" s="6" t="s">
        <v>31</v>
      </c>
      <c r="V6" s="1" t="s">
        <v>59</v>
      </c>
      <c r="W6" s="1" t="s">
        <v>31</v>
      </c>
      <c r="X6" s="1" t="s">
        <v>59</v>
      </c>
      <c r="Y6" s="4" t="s">
        <v>31</v>
      </c>
      <c r="Z6" s="131" t="s">
        <v>19</v>
      </c>
      <c r="AA6" s="132"/>
      <c r="AB6" s="132" t="s">
        <v>65</v>
      </c>
      <c r="AD6" s="2"/>
    </row>
    <row r="7" spans="1:30" ht="13.5" thickBot="1">
      <c r="A7" s="1">
        <v>0</v>
      </c>
      <c r="B7" s="32">
        <v>9.52</v>
      </c>
      <c r="C7" s="6"/>
      <c r="D7" s="33">
        <v>19.9</v>
      </c>
      <c r="E7" s="1"/>
      <c r="F7" s="33">
        <v>50.47</v>
      </c>
      <c r="G7" s="1"/>
      <c r="H7" s="33">
        <v>14.41</v>
      </c>
      <c r="I7" s="1"/>
      <c r="J7" s="33">
        <v>2.82</v>
      </c>
      <c r="K7" s="1"/>
      <c r="L7" s="33">
        <v>1.54</v>
      </c>
      <c r="M7" s="1"/>
      <c r="N7" s="33">
        <v>9.82</v>
      </c>
      <c r="O7" s="1"/>
      <c r="P7" s="33">
        <v>20.89</v>
      </c>
      <c r="Q7" s="1"/>
      <c r="R7" s="33">
        <v>23.17</v>
      </c>
      <c r="S7" s="1"/>
      <c r="T7" s="33">
        <v>66.38</v>
      </c>
      <c r="U7" s="1"/>
      <c r="V7" s="33">
        <v>27.85</v>
      </c>
      <c r="W7" s="1"/>
      <c r="X7" s="33">
        <v>43.86</v>
      </c>
      <c r="Y7" s="1"/>
      <c r="Z7" s="131"/>
      <c r="AA7" s="133"/>
      <c r="AB7" s="132"/>
      <c r="AD7" s="2"/>
    </row>
    <row r="8" spans="1:28" ht="13.5" thickBot="1">
      <c r="A8" s="1">
        <v>1</v>
      </c>
      <c r="B8" s="33">
        <v>10.12</v>
      </c>
      <c r="C8" s="1">
        <f>C5*(B8-B7)</f>
        <v>5759.999999999996</v>
      </c>
      <c r="D8" s="33">
        <v>20.16</v>
      </c>
      <c r="E8" s="1">
        <f>E5*(D8-D7)</f>
        <v>2496.000000000015</v>
      </c>
      <c r="F8" s="33">
        <v>51.1</v>
      </c>
      <c r="G8" s="1">
        <f>G5*(F8-F7)</f>
        <v>6048.000000000025</v>
      </c>
      <c r="H8" s="33">
        <v>14.65</v>
      </c>
      <c r="I8" s="1">
        <f>I5*(H8-H7)</f>
        <v>2304.000000000002</v>
      </c>
      <c r="J8" s="33">
        <v>3.25</v>
      </c>
      <c r="K8" s="1">
        <f>K5*(J8-J7)</f>
        <v>4128.000000000002</v>
      </c>
      <c r="L8" s="33">
        <v>1.73</v>
      </c>
      <c r="M8" s="1">
        <f>M5*(L8-L7)</f>
        <v>1823.9999999999995</v>
      </c>
      <c r="N8" s="33">
        <v>9.95</v>
      </c>
      <c r="O8" s="1">
        <f>O5*(N8-N7)</f>
        <v>1247.9999999999905</v>
      </c>
      <c r="P8" s="33">
        <v>20.94</v>
      </c>
      <c r="Q8" s="1">
        <f>Q5*(P8-P7)</f>
        <v>480.0000000000068</v>
      </c>
      <c r="R8" s="33">
        <v>23.72</v>
      </c>
      <c r="S8" s="1">
        <f>S5*(R8-R7)</f>
        <v>5279.999999999973</v>
      </c>
      <c r="T8" s="33">
        <v>66.58</v>
      </c>
      <c r="U8" s="1">
        <f>U5*(T8-T7)</f>
        <v>1920.0000000000273</v>
      </c>
      <c r="V8" s="33">
        <v>28.48</v>
      </c>
      <c r="W8" s="1">
        <f>W5*(V8-V7)</f>
        <v>6047.999999999991</v>
      </c>
      <c r="X8" s="33">
        <v>43.94</v>
      </c>
      <c r="Y8" s="1">
        <f>Y5*(X8-X7)</f>
        <v>767.9999999999836</v>
      </c>
      <c r="Z8" s="131">
        <f aca="true" t="shared" si="0" ref="Z8:Z33">C8+G8+K8+O8</f>
        <v>17184.000000000015</v>
      </c>
      <c r="AA8" s="133">
        <f aca="true" t="shared" si="1" ref="AA8:AA33">E8+I8+M8+Q8</f>
        <v>7104.000000000024</v>
      </c>
      <c r="AB8" s="132">
        <f aca="true" t="shared" si="2" ref="AB8:AB23">SQRT(Z8^2+AA8^2)</f>
        <v>18594.533390219847</v>
      </c>
    </row>
    <row r="9" spans="1:28" ht="13.5" thickBot="1">
      <c r="A9" s="1">
        <v>2</v>
      </c>
      <c r="B9" s="33">
        <v>10.75</v>
      </c>
      <c r="C9" s="1">
        <f>C5*(B9-B8)</f>
        <v>6048.000000000007</v>
      </c>
      <c r="D9" s="33">
        <v>20.42</v>
      </c>
      <c r="E9" s="1">
        <f>E5*(D9-D8)</f>
        <v>2496.000000000015</v>
      </c>
      <c r="F9" s="33">
        <v>51.75</v>
      </c>
      <c r="G9" s="1">
        <f>G5*(F9-F8)</f>
        <v>6239.999999999986</v>
      </c>
      <c r="H9" s="33">
        <v>14.91</v>
      </c>
      <c r="I9" s="1">
        <f>I5*(H9-H8)</f>
        <v>2495.999999999998</v>
      </c>
      <c r="J9" s="33">
        <v>3.69</v>
      </c>
      <c r="K9" s="1">
        <f>K5*(J9-J8)</f>
        <v>4223.999999999999</v>
      </c>
      <c r="L9" s="33">
        <v>1.93</v>
      </c>
      <c r="M9" s="1">
        <f>M5*(L9-L8)</f>
        <v>1919.9999999999995</v>
      </c>
      <c r="N9" s="33">
        <v>10.09</v>
      </c>
      <c r="O9" s="1">
        <f>O5*(N9-N8)</f>
        <v>1344.0000000000055</v>
      </c>
      <c r="P9" s="33">
        <v>21</v>
      </c>
      <c r="Q9" s="1">
        <f>Q5*(P9-P8)</f>
        <v>575.9999999999877</v>
      </c>
      <c r="R9" s="33">
        <v>24.3</v>
      </c>
      <c r="S9" s="1">
        <f>S5*(R9-R8)</f>
        <v>5568.000000000018</v>
      </c>
      <c r="T9" s="33">
        <v>66.77</v>
      </c>
      <c r="U9" s="1">
        <f>U5*(T9-T8)</f>
        <v>1823.9999999999782</v>
      </c>
      <c r="V9" s="33">
        <v>29.13</v>
      </c>
      <c r="W9" s="1">
        <f>W5*(V9-V8)</f>
        <v>6239.999999999986</v>
      </c>
      <c r="X9" s="33">
        <v>44.01</v>
      </c>
      <c r="Y9" s="1">
        <f>Y5*(X9-X8)</f>
        <v>672.0000000000027</v>
      </c>
      <c r="Z9" s="131">
        <f t="shared" si="0"/>
        <v>17856</v>
      </c>
      <c r="AA9" s="133">
        <f t="shared" si="1"/>
        <v>7488</v>
      </c>
      <c r="AB9" s="132">
        <f t="shared" si="2"/>
        <v>19362.512233695295</v>
      </c>
    </row>
    <row r="10" spans="1:29" ht="13.5" thickBot="1">
      <c r="A10" s="1">
        <v>3</v>
      </c>
      <c r="B10" s="33">
        <v>11.36</v>
      </c>
      <c r="C10" s="1">
        <f>C5*(B10-B9)</f>
        <v>5855.9999999999945</v>
      </c>
      <c r="D10" s="33">
        <v>20.68</v>
      </c>
      <c r="E10" s="1">
        <f>E5*(D10-D9)</f>
        <v>2495.999999999981</v>
      </c>
      <c r="F10" s="33">
        <v>52.38</v>
      </c>
      <c r="G10" s="1">
        <f>G5*(F10-F9)</f>
        <v>6048.000000000025</v>
      </c>
      <c r="H10" s="33">
        <v>15.15</v>
      </c>
      <c r="I10" s="1">
        <f>I5*(H10-H9)</f>
        <v>2304.000000000002</v>
      </c>
      <c r="J10" s="33">
        <v>4.12</v>
      </c>
      <c r="K10" s="1">
        <f>K5*(J10-J9)</f>
        <v>4128.000000000002</v>
      </c>
      <c r="L10" s="33">
        <v>2.12</v>
      </c>
      <c r="M10" s="1">
        <f>M5*(L10-L9)</f>
        <v>1824.0000000000016</v>
      </c>
      <c r="N10" s="33">
        <v>10.22</v>
      </c>
      <c r="O10" s="1">
        <f>O5*(N10-N9)</f>
        <v>1248.0000000000075</v>
      </c>
      <c r="P10" s="33">
        <v>21.05</v>
      </c>
      <c r="Q10" s="1">
        <f>Q5*(P10-P9)</f>
        <v>480.0000000000068</v>
      </c>
      <c r="R10" s="33">
        <v>24.85</v>
      </c>
      <c r="S10" s="1">
        <f>S5*(R10-R9)</f>
        <v>5280.000000000007</v>
      </c>
      <c r="T10" s="33">
        <v>66.95</v>
      </c>
      <c r="U10" s="1">
        <f>U5*(T10-T9)</f>
        <v>1728.0000000000655</v>
      </c>
      <c r="V10" s="33">
        <v>29.76</v>
      </c>
      <c r="W10" s="1">
        <f>W5*(V10-V9)</f>
        <v>6048.000000000025</v>
      </c>
      <c r="X10" s="33">
        <v>44.09</v>
      </c>
      <c r="Y10" s="1">
        <f>Y5*(X10-X9)</f>
        <v>768.0000000000518</v>
      </c>
      <c r="Z10" s="131">
        <f t="shared" si="0"/>
        <v>17280.00000000003</v>
      </c>
      <c r="AA10" s="133">
        <f t="shared" si="1"/>
        <v>7103.999999999991</v>
      </c>
      <c r="AB10" s="132">
        <f t="shared" si="2"/>
        <v>18683.287076957335</v>
      </c>
      <c r="AC10" s="2"/>
    </row>
    <row r="11" spans="1:28" ht="13.5" thickBot="1">
      <c r="A11" s="1">
        <v>4</v>
      </c>
      <c r="B11" s="33">
        <v>11.97</v>
      </c>
      <c r="C11" s="1">
        <f>C5*(B11-B10)</f>
        <v>5856.000000000012</v>
      </c>
      <c r="D11" s="33">
        <v>20.93</v>
      </c>
      <c r="E11" s="1">
        <f>E5*(D11-D10)</f>
        <v>2400</v>
      </c>
      <c r="F11" s="33">
        <v>53.02</v>
      </c>
      <c r="G11" s="1">
        <f>G5*(F11-F10)</f>
        <v>6144.0000000000055</v>
      </c>
      <c r="H11" s="33">
        <v>15.39</v>
      </c>
      <c r="I11" s="1">
        <f>I5*(H11-H10)</f>
        <v>2304.000000000002</v>
      </c>
      <c r="J11" s="33">
        <v>4.57</v>
      </c>
      <c r="K11" s="1">
        <f>K5*(J11-J10)</f>
        <v>4320.000000000002</v>
      </c>
      <c r="L11" s="33">
        <v>2.33</v>
      </c>
      <c r="M11" s="1">
        <f>M5*(L11-L10)</f>
        <v>2015.9999999999995</v>
      </c>
      <c r="N11" s="33">
        <v>10.36</v>
      </c>
      <c r="O11" s="1">
        <f>O5*(N11-N10)</f>
        <v>1343.9999999999884</v>
      </c>
      <c r="P11" s="33">
        <v>21.11</v>
      </c>
      <c r="Q11" s="1">
        <f>Q5*(P11-P10)</f>
        <v>575.9999999999877</v>
      </c>
      <c r="R11" s="33">
        <v>25.42</v>
      </c>
      <c r="S11" s="1">
        <f>S5*(R11-R10)</f>
        <v>5472.000000000003</v>
      </c>
      <c r="T11" s="33">
        <v>67.15</v>
      </c>
      <c r="U11" s="1">
        <f>U5*(T11-T10)</f>
        <v>1920.0000000000273</v>
      </c>
      <c r="V11" s="33">
        <v>30.41</v>
      </c>
      <c r="W11" s="1">
        <f>W5*(V11-V10)</f>
        <v>6239.999999999986</v>
      </c>
      <c r="X11" s="33">
        <v>44.17</v>
      </c>
      <c r="Y11" s="1">
        <f>Y5*(X11-X10)</f>
        <v>767.9999999999836</v>
      </c>
      <c r="Z11" s="131">
        <f t="shared" si="0"/>
        <v>17664.000000000007</v>
      </c>
      <c r="AA11" s="133">
        <f t="shared" si="1"/>
        <v>7295.999999999989</v>
      </c>
      <c r="AB11" s="132">
        <f t="shared" si="2"/>
        <v>19111.47592416661</v>
      </c>
    </row>
    <row r="12" spans="1:28" ht="13.5" thickBot="1">
      <c r="A12" s="1">
        <v>5</v>
      </c>
      <c r="B12" s="33">
        <v>12.59</v>
      </c>
      <c r="C12" s="1">
        <f>C5*(B12-B11)</f>
        <v>5951.999999999993</v>
      </c>
      <c r="D12" s="33">
        <v>21.19</v>
      </c>
      <c r="E12" s="1">
        <f>E5*(D12-D11)</f>
        <v>2496.000000000015</v>
      </c>
      <c r="F12" s="33">
        <v>53.66</v>
      </c>
      <c r="G12" s="1">
        <f>G5*(F12-F11)</f>
        <v>6143.999999999937</v>
      </c>
      <c r="H12" s="33">
        <v>15.64</v>
      </c>
      <c r="I12" s="1">
        <f>I5*(H12-H11)</f>
        <v>2400</v>
      </c>
      <c r="J12" s="33">
        <v>5.01</v>
      </c>
      <c r="K12" s="1">
        <f>K5*(J12-J11)</f>
        <v>4223.999999999995</v>
      </c>
      <c r="L12" s="33">
        <v>2.53</v>
      </c>
      <c r="M12" s="1">
        <f>M5*(L12-L11)</f>
        <v>1919.9999999999975</v>
      </c>
      <c r="N12" s="33">
        <v>10.5</v>
      </c>
      <c r="O12" s="1">
        <f>O5*(N12-N11)</f>
        <v>1344.0000000000055</v>
      </c>
      <c r="P12" s="33">
        <v>21.16</v>
      </c>
      <c r="Q12" s="1">
        <f>Q5*(P12-P11)</f>
        <v>480.0000000000068</v>
      </c>
      <c r="R12" s="33">
        <v>25.48</v>
      </c>
      <c r="S12" s="1">
        <f>S5*(R12-R11)</f>
        <v>575.9999999999877</v>
      </c>
      <c r="T12" s="33">
        <v>67.35</v>
      </c>
      <c r="U12" s="1">
        <f>U5*(T12-T11)</f>
        <v>1919.9999999998909</v>
      </c>
      <c r="V12" s="33">
        <v>31.05</v>
      </c>
      <c r="W12" s="1">
        <f>W5*(V12-V11)</f>
        <v>6144.0000000000055</v>
      </c>
      <c r="X12" s="33">
        <v>44.25</v>
      </c>
      <c r="Y12" s="1">
        <f>Y5*(X12-X11)</f>
        <v>767.9999999999836</v>
      </c>
      <c r="Z12" s="131">
        <f t="shared" si="0"/>
        <v>17663.999999999935</v>
      </c>
      <c r="AA12" s="133">
        <f t="shared" si="1"/>
        <v>7296.000000000018</v>
      </c>
      <c r="AB12" s="132">
        <f t="shared" si="2"/>
        <v>19111.475924166556</v>
      </c>
    </row>
    <row r="13" spans="1:28" ht="13.5" thickBot="1">
      <c r="A13" s="1">
        <v>6</v>
      </c>
      <c r="B13" s="33">
        <v>13.19</v>
      </c>
      <c r="C13" s="1">
        <f>C5*(B13-B12)</f>
        <v>5759.999999999996</v>
      </c>
      <c r="D13" s="33">
        <v>21.44</v>
      </c>
      <c r="E13" s="1">
        <f>E5*(D13-D12)</f>
        <v>2400</v>
      </c>
      <c r="F13" s="33">
        <v>54.3</v>
      </c>
      <c r="G13" s="1">
        <f>G5*(F13-F12)</f>
        <v>6144.0000000000055</v>
      </c>
      <c r="H13" s="33">
        <v>15.89</v>
      </c>
      <c r="I13" s="1">
        <f>I5*(H13-H12)</f>
        <v>2400</v>
      </c>
      <c r="J13" s="33">
        <v>5.5</v>
      </c>
      <c r="K13" s="1">
        <f>K5*(J13-J12)</f>
        <v>4704.000000000002</v>
      </c>
      <c r="L13" s="33">
        <v>2.74</v>
      </c>
      <c r="M13" s="1">
        <f>M5*(L13-L12)</f>
        <v>2016.0000000000039</v>
      </c>
      <c r="N13" s="33">
        <v>10.64</v>
      </c>
      <c r="O13" s="1">
        <f>O5*(N13-N12)</f>
        <v>1344.0000000000055</v>
      </c>
      <c r="P13" s="33">
        <v>21.21</v>
      </c>
      <c r="Q13" s="1">
        <f>Q5*(P13-P12)</f>
        <v>480.0000000000068</v>
      </c>
      <c r="R13" s="33">
        <v>26.53</v>
      </c>
      <c r="S13" s="1">
        <f>S5*(R13-R12)</f>
        <v>10080.000000000007</v>
      </c>
      <c r="T13" s="33">
        <v>67.6</v>
      </c>
      <c r="U13" s="1">
        <f>U5*(T13-T12)</f>
        <v>2400</v>
      </c>
      <c r="V13" s="33">
        <v>31.68</v>
      </c>
      <c r="W13" s="1">
        <f>W5*(V13-V12)</f>
        <v>6047.999999999991</v>
      </c>
      <c r="X13" s="33">
        <v>44.33</v>
      </c>
      <c r="Y13" s="1">
        <f>Y5*(X13-X12)</f>
        <v>767.9999999999836</v>
      </c>
      <c r="Z13" s="131">
        <f t="shared" si="0"/>
        <v>17952.000000000007</v>
      </c>
      <c r="AA13" s="133">
        <f t="shared" si="1"/>
        <v>7296.000000000011</v>
      </c>
      <c r="AB13" s="132">
        <f t="shared" si="2"/>
        <v>19377.975126416084</v>
      </c>
    </row>
    <row r="14" spans="1:28" ht="13.5" thickBot="1">
      <c r="A14" s="1">
        <v>7</v>
      </c>
      <c r="B14" s="33">
        <v>13.81</v>
      </c>
      <c r="C14" s="1">
        <f>C5*(B14-B13)</f>
        <v>5952.000000000009</v>
      </c>
      <c r="D14" s="33">
        <v>21.68</v>
      </c>
      <c r="E14" s="1">
        <f>E5*(D14-D13)</f>
        <v>2303.999999999985</v>
      </c>
      <c r="F14" s="33">
        <v>54.95</v>
      </c>
      <c r="G14" s="1">
        <f>G5*(F14-F13)</f>
        <v>6240.000000000055</v>
      </c>
      <c r="H14" s="33">
        <v>16.15</v>
      </c>
      <c r="I14" s="1">
        <f>I5*(H14-H13)</f>
        <v>2495.999999999981</v>
      </c>
      <c r="J14" s="33">
        <v>6.12</v>
      </c>
      <c r="K14" s="1">
        <f>K5*(J14-J13)</f>
        <v>5952.000000000001</v>
      </c>
      <c r="L14" s="33">
        <v>3.04</v>
      </c>
      <c r="M14" s="1">
        <f>M5*(L14-L13)</f>
        <v>2879.999999999998</v>
      </c>
      <c r="N14" s="33">
        <v>11.08</v>
      </c>
      <c r="O14" s="1">
        <f>O5*(N14-N13)</f>
        <v>4223.999999999995</v>
      </c>
      <c r="P14" s="33">
        <v>21.39</v>
      </c>
      <c r="Q14" s="1">
        <f>Q5*(P14-P13)</f>
        <v>1727.9999999999973</v>
      </c>
      <c r="R14" s="33">
        <v>27.08</v>
      </c>
      <c r="S14" s="1">
        <f>S5*(R14-R13)</f>
        <v>5279.999999999973</v>
      </c>
      <c r="T14" s="33">
        <v>67.96</v>
      </c>
      <c r="U14" s="1">
        <f>U5*(T14-T13)</f>
        <v>3455.9999999999945</v>
      </c>
      <c r="V14" s="33">
        <v>32.31</v>
      </c>
      <c r="W14" s="1">
        <f>W5*(V14-V13)</f>
        <v>6048.000000000025</v>
      </c>
      <c r="X14" s="33">
        <v>44.71</v>
      </c>
      <c r="Y14" s="1">
        <f>Y5*(X14-X13)</f>
        <v>3648.0000000000246</v>
      </c>
      <c r="Z14" s="131">
        <f t="shared" si="0"/>
        <v>22368.000000000062</v>
      </c>
      <c r="AA14" s="133">
        <f t="shared" si="1"/>
        <v>9407.99999999996</v>
      </c>
      <c r="AB14" s="132">
        <f t="shared" si="2"/>
        <v>24265.982114886716</v>
      </c>
    </row>
    <row r="15" spans="1:28" ht="13.5" thickBot="1">
      <c r="A15" s="1">
        <v>8</v>
      </c>
      <c r="B15" s="33">
        <v>14.51</v>
      </c>
      <c r="C15" s="1">
        <f>C5*(B15-B14)</f>
        <v>6719.999999999993</v>
      </c>
      <c r="D15" s="33">
        <v>21.96</v>
      </c>
      <c r="E15" s="1">
        <f>E5*(D15-D14)</f>
        <v>2688.000000000011</v>
      </c>
      <c r="F15" s="33">
        <v>55.65</v>
      </c>
      <c r="G15" s="1">
        <f>G5*(F15-F14)</f>
        <v>6719.999999999959</v>
      </c>
      <c r="H15" s="33">
        <v>16.43</v>
      </c>
      <c r="I15" s="1">
        <f>I5*(H15-H14)</f>
        <v>2688.000000000011</v>
      </c>
      <c r="J15" s="33">
        <v>6.82</v>
      </c>
      <c r="K15" s="1">
        <f>K5*(J15-J14)</f>
        <v>6720.000000000002</v>
      </c>
      <c r="L15" s="33">
        <v>3.36</v>
      </c>
      <c r="M15" s="1">
        <f>M5*(L15-L14)</f>
        <v>3071.9999999999986</v>
      </c>
      <c r="N15" s="33">
        <v>11.63</v>
      </c>
      <c r="O15" s="1">
        <f>O5*(N15-N14)</f>
        <v>5280.000000000007</v>
      </c>
      <c r="P15" s="33">
        <v>21.57</v>
      </c>
      <c r="Q15" s="1">
        <f>Q5*(P15-P14)</f>
        <v>1727.9999999999973</v>
      </c>
      <c r="R15" s="33">
        <v>27.74</v>
      </c>
      <c r="S15" s="1">
        <f>S5*(R15-R14)</f>
        <v>6336.000000000002</v>
      </c>
      <c r="T15" s="33">
        <v>68.4</v>
      </c>
      <c r="U15" s="1">
        <f>U5*(T15-T14)</f>
        <v>4224.000000000115</v>
      </c>
      <c r="V15" s="33">
        <v>33.06</v>
      </c>
      <c r="W15" s="1">
        <f>W5*(V15-V14)</f>
        <v>7200</v>
      </c>
      <c r="X15" s="33">
        <v>45.21</v>
      </c>
      <c r="Y15" s="1">
        <f>Y5*(X15-X14)</f>
        <v>4800</v>
      </c>
      <c r="Z15" s="131">
        <f t="shared" si="0"/>
        <v>25439.999999999964</v>
      </c>
      <c r="AA15" s="133">
        <f t="shared" si="1"/>
        <v>10176.000000000018</v>
      </c>
      <c r="AB15" s="132">
        <f t="shared" si="2"/>
        <v>27399.718538700326</v>
      </c>
    </row>
    <row r="16" spans="1:28" ht="13.5" thickBot="1">
      <c r="A16" s="1">
        <v>9</v>
      </c>
      <c r="B16" s="33">
        <v>15.03</v>
      </c>
      <c r="C16" s="1">
        <f>C5*(B16-B15)</f>
        <v>4991.999999999996</v>
      </c>
      <c r="D16" s="33">
        <v>22.16</v>
      </c>
      <c r="E16" s="1">
        <f>E5*(D16-D15)</f>
        <v>1919.9999999999932</v>
      </c>
      <c r="F16" s="33">
        <v>56.2</v>
      </c>
      <c r="G16" s="1">
        <f>G5*(F16-F15)</f>
        <v>5280.000000000041</v>
      </c>
      <c r="H16" s="33">
        <v>16.6</v>
      </c>
      <c r="I16" s="1">
        <f>I5*(H16-H15)</f>
        <v>1632.0000000000164</v>
      </c>
      <c r="J16" s="33">
        <v>7.34</v>
      </c>
      <c r="K16" s="1">
        <f>K5*(J16-J15)</f>
        <v>4991.999999999996</v>
      </c>
      <c r="L16" s="33">
        <v>3.57</v>
      </c>
      <c r="M16" s="1">
        <f>M5*(L16-L15)</f>
        <v>2015.9999999999995</v>
      </c>
      <c r="N16" s="33">
        <v>12.08</v>
      </c>
      <c r="O16" s="1">
        <f>O5*(N16-N15)</f>
        <v>4319.999999999993</v>
      </c>
      <c r="P16" s="33">
        <v>21.75</v>
      </c>
      <c r="Q16" s="1">
        <f>Q5*(P16-P15)</f>
        <v>1727.9999999999973</v>
      </c>
      <c r="R16" s="33">
        <v>28.21</v>
      </c>
      <c r="S16" s="1">
        <f>S5*(R16-R15)</f>
        <v>4512.000000000024</v>
      </c>
      <c r="T16" s="33">
        <v>68.7</v>
      </c>
      <c r="U16" s="1">
        <f>U5*(T16-T15)</f>
        <v>2879.9999999999727</v>
      </c>
      <c r="V16" s="33">
        <v>33.61</v>
      </c>
      <c r="W16" s="1">
        <f>W5*(V16-V15)</f>
        <v>5279.999999999973</v>
      </c>
      <c r="X16" s="33">
        <v>45.61</v>
      </c>
      <c r="Y16" s="1">
        <f>Y5*(X16-X15)</f>
        <v>3839.9999999999864</v>
      </c>
      <c r="Z16" s="131">
        <f t="shared" si="0"/>
        <v>19584.000000000025</v>
      </c>
      <c r="AA16" s="133">
        <f t="shared" si="1"/>
        <v>7296.000000000006</v>
      </c>
      <c r="AB16" s="132">
        <f t="shared" si="2"/>
        <v>20898.915569952453</v>
      </c>
    </row>
    <row r="17" spans="1:28" ht="13.5" thickBot="1">
      <c r="A17" s="1">
        <v>10</v>
      </c>
      <c r="B17" s="33">
        <v>15.72</v>
      </c>
      <c r="C17" s="1">
        <f>C5*(B17-B16)</f>
        <v>6624.000000000013</v>
      </c>
      <c r="D17" s="33">
        <v>22.42</v>
      </c>
      <c r="E17" s="1">
        <f>E5*(D17-D16)</f>
        <v>2496.000000000015</v>
      </c>
      <c r="F17" s="33">
        <v>56.9</v>
      </c>
      <c r="G17" s="1">
        <f>G5*(F17-F16)</f>
        <v>6719.999999999959</v>
      </c>
      <c r="H17" s="33">
        <v>16.87</v>
      </c>
      <c r="I17" s="1">
        <f>I5*(H17-H16)</f>
        <v>2591.999999999996</v>
      </c>
      <c r="J17" s="33">
        <v>8.01</v>
      </c>
      <c r="K17" s="1">
        <f>K5*(J17-J16)</f>
        <v>6431.999999999999</v>
      </c>
      <c r="L17" s="33">
        <v>3.86</v>
      </c>
      <c r="M17" s="1">
        <f>M5*(L17-L16)</f>
        <v>2784.0000000000005</v>
      </c>
      <c r="N17" s="33">
        <v>12.66</v>
      </c>
      <c r="O17" s="1">
        <f>O5*(N17-N16)</f>
        <v>5568.000000000001</v>
      </c>
      <c r="P17" s="33">
        <v>21.98</v>
      </c>
      <c r="Q17" s="1">
        <f>Q5*(P17-P16)</f>
        <v>2208.000000000004</v>
      </c>
      <c r="R17" s="33">
        <v>28.83</v>
      </c>
      <c r="S17" s="1">
        <f>S5*(R17-R16)</f>
        <v>5951.999999999975</v>
      </c>
      <c r="T17" s="33">
        <v>69.1</v>
      </c>
      <c r="U17" s="1">
        <f>U5*(T17-T16)</f>
        <v>3839.999999999918</v>
      </c>
      <c r="V17" s="33">
        <v>34.31</v>
      </c>
      <c r="W17" s="1">
        <f>W5*(V17-V16)</f>
        <v>6720.000000000027</v>
      </c>
      <c r="X17" s="33">
        <v>46.13</v>
      </c>
      <c r="Y17" s="1">
        <f>Y5*(X17-X16)</f>
        <v>4992.00000000003</v>
      </c>
      <c r="Z17" s="131">
        <f t="shared" si="0"/>
        <v>25343.99999999997</v>
      </c>
      <c r="AA17" s="133">
        <f t="shared" si="1"/>
        <v>10080.000000000015</v>
      </c>
      <c r="AB17" s="132">
        <f t="shared" si="2"/>
        <v>27274.983703019858</v>
      </c>
    </row>
    <row r="18" spans="1:28" ht="13.5" thickBot="1">
      <c r="A18" s="1">
        <v>11</v>
      </c>
      <c r="B18" s="33">
        <v>16.36</v>
      </c>
      <c r="C18" s="1">
        <f>C5*(B18-B17)</f>
        <v>6143.999999999988</v>
      </c>
      <c r="D18" s="33">
        <v>22.67</v>
      </c>
      <c r="E18" s="1">
        <f>E5*(D18-D17)</f>
        <v>2400</v>
      </c>
      <c r="F18" s="33">
        <v>57.56</v>
      </c>
      <c r="G18" s="1">
        <f>G5*(F18-F17)</f>
        <v>6336.0000000000355</v>
      </c>
      <c r="H18" s="33">
        <v>17.15</v>
      </c>
      <c r="I18" s="1">
        <f>I5*(H18-H17)</f>
        <v>2687.999999999977</v>
      </c>
      <c r="J18" s="33">
        <v>8.64</v>
      </c>
      <c r="K18" s="1">
        <f>K5*(J18-J17)</f>
        <v>6048.000000000007</v>
      </c>
      <c r="L18" s="33">
        <v>4.16</v>
      </c>
      <c r="M18" s="1">
        <f>M5*(L18-L17)</f>
        <v>2880.0000000000027</v>
      </c>
      <c r="N18" s="33">
        <v>13.21</v>
      </c>
      <c r="O18" s="1">
        <f>O5*(N18-N17)</f>
        <v>5280.000000000007</v>
      </c>
      <c r="P18" s="33">
        <v>22.24</v>
      </c>
      <c r="Q18" s="1">
        <f>Q5*(P18-P17)</f>
        <v>2495.999999999981</v>
      </c>
      <c r="R18" s="33">
        <v>29.45</v>
      </c>
      <c r="S18" s="1">
        <f>S5*(R18-R17)</f>
        <v>5952.000000000009</v>
      </c>
      <c r="T18" s="33">
        <v>69.44</v>
      </c>
      <c r="U18" s="1">
        <f>U5*(T18-T17)</f>
        <v>3264.0000000000327</v>
      </c>
      <c r="V18" s="33">
        <v>34.97</v>
      </c>
      <c r="W18" s="1">
        <f>W5*(V18-V17)</f>
        <v>6335.999999999967</v>
      </c>
      <c r="X18" s="33">
        <v>46.63</v>
      </c>
      <c r="Y18" s="1">
        <f>Y5*(X18-X17)</f>
        <v>4800</v>
      </c>
      <c r="Z18" s="131">
        <f t="shared" si="0"/>
        <v>23808.000000000036</v>
      </c>
      <c r="AA18" s="133">
        <f t="shared" si="1"/>
        <v>10463.99999999996</v>
      </c>
      <c r="AB18" s="132">
        <f t="shared" si="2"/>
        <v>26006.0792892739</v>
      </c>
    </row>
    <row r="19" spans="1:28" ht="13.5" thickBot="1">
      <c r="A19" s="1">
        <v>12</v>
      </c>
      <c r="B19" s="33">
        <v>17.13</v>
      </c>
      <c r="C19" s="1">
        <f>C5*(B19-B18)</f>
        <v>7391.999999999996</v>
      </c>
      <c r="D19" s="33">
        <v>22.96</v>
      </c>
      <c r="E19" s="1">
        <f>E5*(D19-D18)</f>
        <v>2783.999999999992</v>
      </c>
      <c r="F19" s="33">
        <v>58.35</v>
      </c>
      <c r="G19" s="1">
        <f>G5*(F19-F18)</f>
        <v>7583.999999999992</v>
      </c>
      <c r="H19" s="33">
        <v>17.48</v>
      </c>
      <c r="I19" s="1">
        <f>I5*(H19-H18)</f>
        <v>3168.0000000000177</v>
      </c>
      <c r="J19" s="33">
        <v>9.41</v>
      </c>
      <c r="K19" s="1">
        <f>K5*(J19-J18)</f>
        <v>7391.999999999996</v>
      </c>
      <c r="L19" s="33">
        <v>4.53</v>
      </c>
      <c r="M19" s="1">
        <f>M5*(L19-L18)</f>
        <v>3552.000000000001</v>
      </c>
      <c r="N19" s="33">
        <v>13.88</v>
      </c>
      <c r="O19" s="1">
        <f>O5*(N19-N18)</f>
        <v>6431.999999999999</v>
      </c>
      <c r="P19" s="33">
        <v>22.56</v>
      </c>
      <c r="Q19" s="1">
        <f>Q5*(P19-P18)</f>
        <v>3072.0000000000027</v>
      </c>
      <c r="R19" s="33">
        <v>30.21</v>
      </c>
      <c r="S19" s="1">
        <f>S5*(R19-R18)</f>
        <v>7296.000000000015</v>
      </c>
      <c r="T19" s="33">
        <v>69.86</v>
      </c>
      <c r="U19" s="1">
        <f>U5*(T19-T18)</f>
        <v>4032.0000000000164</v>
      </c>
      <c r="V19" s="33">
        <v>35.78</v>
      </c>
      <c r="W19" s="1">
        <f>W5*(V19-V18)</f>
        <v>7776.000000000022</v>
      </c>
      <c r="X19" s="33">
        <v>47.23</v>
      </c>
      <c r="Y19" s="1">
        <f>Y5*(X19-X18)</f>
        <v>5759.999999999945</v>
      </c>
      <c r="Z19" s="131">
        <f t="shared" si="0"/>
        <v>28799.999999999985</v>
      </c>
      <c r="AA19" s="133">
        <f t="shared" si="1"/>
        <v>12576.000000000015</v>
      </c>
      <c r="AB19" s="132">
        <f t="shared" si="2"/>
        <v>31426.036593881825</v>
      </c>
    </row>
    <row r="20" spans="1:28" ht="13.5" thickBot="1">
      <c r="A20" s="1">
        <v>13</v>
      </c>
      <c r="B20" s="33">
        <v>17.68</v>
      </c>
      <c r="C20" s="1">
        <f>C5*(B20-B19)</f>
        <v>5280.000000000007</v>
      </c>
      <c r="D20" s="33">
        <v>23.19</v>
      </c>
      <c r="E20" s="1">
        <f>E5*(D20-D19)</f>
        <v>2208.000000000004</v>
      </c>
      <c r="F20" s="33">
        <v>58.91</v>
      </c>
      <c r="G20" s="1">
        <f>G5*(F20-F19)</f>
        <v>5375.999999999954</v>
      </c>
      <c r="H20" s="33">
        <v>17.72</v>
      </c>
      <c r="I20" s="1">
        <f>I5*(H20-H19)</f>
        <v>2303.999999999985</v>
      </c>
      <c r="J20" s="33">
        <v>9.94</v>
      </c>
      <c r="K20" s="1">
        <f>K5*(J20-J19)</f>
        <v>5087.999999999994</v>
      </c>
      <c r="L20" s="33">
        <v>4.77</v>
      </c>
      <c r="M20" s="1">
        <f>M5*(L20-L19)</f>
        <v>2303.9999999999936</v>
      </c>
      <c r="N20" s="33">
        <v>14.34</v>
      </c>
      <c r="O20" s="1">
        <f>O5*(N20-N19)</f>
        <v>4415.999999999991</v>
      </c>
      <c r="P20" s="33">
        <v>22.77</v>
      </c>
      <c r="Q20" s="1">
        <f>Q5*(P20-P19)</f>
        <v>2016.0000000000082</v>
      </c>
      <c r="R20" s="33">
        <v>30.73</v>
      </c>
      <c r="S20" s="1">
        <f>S5*(R20-R19)</f>
        <v>4991.999999999996</v>
      </c>
      <c r="T20" s="33">
        <v>70.14</v>
      </c>
      <c r="U20" s="1">
        <f>U5*(T20-T19)</f>
        <v>2688.000000000011</v>
      </c>
      <c r="V20" s="33">
        <v>36.32</v>
      </c>
      <c r="W20" s="1">
        <f>W5*(V20-V19)</f>
        <v>5183.999999999992</v>
      </c>
      <c r="X20" s="33">
        <v>47.63</v>
      </c>
      <c r="Y20" s="1">
        <f>Y5*(X20-X19)</f>
        <v>3840.0000000000546</v>
      </c>
      <c r="Z20" s="131">
        <f t="shared" si="0"/>
        <v>20159.99999999994</v>
      </c>
      <c r="AA20" s="133">
        <f t="shared" si="1"/>
        <v>8831.99999999999</v>
      </c>
      <c r="AB20" s="132">
        <f t="shared" si="2"/>
        <v>22009.766559416243</v>
      </c>
    </row>
    <row r="21" spans="1:28" ht="13.5" thickBot="1">
      <c r="A21" s="1">
        <v>14</v>
      </c>
      <c r="B21" s="33">
        <v>18.3</v>
      </c>
      <c r="C21" s="1">
        <f>C5*(B21-B20)</f>
        <v>5952.000000000009</v>
      </c>
      <c r="D21" s="33">
        <v>23.43</v>
      </c>
      <c r="E21" s="1">
        <f>E5*(D21-D20)</f>
        <v>2303.999999999985</v>
      </c>
      <c r="F21" s="33">
        <v>59.53</v>
      </c>
      <c r="G21" s="1">
        <f>G5*(F21-F20)</f>
        <v>5952.000000000044</v>
      </c>
      <c r="H21" s="33">
        <v>17.99</v>
      </c>
      <c r="I21" s="1">
        <f>I5*(H21-H20)</f>
        <v>2591.999999999996</v>
      </c>
      <c r="J21" s="33">
        <v>10.53</v>
      </c>
      <c r="K21" s="1">
        <f>K5*(J21-J20)</f>
        <v>5663.999999999998</v>
      </c>
      <c r="L21" s="33">
        <v>5.06</v>
      </c>
      <c r="M21" s="1">
        <f>M5*(L21-L20)</f>
        <v>2784.0000000000005</v>
      </c>
      <c r="N21" s="33">
        <v>14.86</v>
      </c>
      <c r="O21" s="1">
        <f>O5*(N21-N20)</f>
        <v>4991.999999999996</v>
      </c>
      <c r="P21" s="33">
        <v>23</v>
      </c>
      <c r="Q21" s="1">
        <f>Q5*(P21-P20)</f>
        <v>2208.000000000004</v>
      </c>
      <c r="R21" s="33">
        <v>31.31</v>
      </c>
      <c r="S21" s="1">
        <f>S5*(R21-R20)</f>
        <v>5567.999999999984</v>
      </c>
      <c r="T21" s="33">
        <v>70.47</v>
      </c>
      <c r="U21" s="1">
        <f>U5*(T21-T20)</f>
        <v>3167.9999999999836</v>
      </c>
      <c r="V21" s="33">
        <v>36.95</v>
      </c>
      <c r="W21" s="1">
        <f>W5*(V21-V20)</f>
        <v>6048.000000000025</v>
      </c>
      <c r="X21" s="33">
        <v>48.1</v>
      </c>
      <c r="Y21" s="1">
        <f>Y5*(X21-X20)</f>
        <v>4511.999999999989</v>
      </c>
      <c r="Z21" s="131">
        <f t="shared" si="0"/>
        <v>22560.000000000047</v>
      </c>
      <c r="AA21" s="133">
        <f t="shared" si="1"/>
        <v>9887.999999999985</v>
      </c>
      <c r="AB21" s="132">
        <f t="shared" si="2"/>
        <v>24631.811626431416</v>
      </c>
    </row>
    <row r="22" spans="1:28" ht="13.5" thickBot="1">
      <c r="A22" s="1">
        <v>15</v>
      </c>
      <c r="B22" s="33">
        <v>19</v>
      </c>
      <c r="C22" s="1">
        <f>C5*(B22-B21)</f>
        <v>6719.999999999993</v>
      </c>
      <c r="D22" s="33">
        <v>23.69</v>
      </c>
      <c r="E22" s="1">
        <f>E5*(D22-D21)</f>
        <v>2496.000000000015</v>
      </c>
      <c r="F22" s="33">
        <v>60.25</v>
      </c>
      <c r="G22" s="1">
        <f>G5*(F22-F21)</f>
        <v>6911.999999999989</v>
      </c>
      <c r="H22" s="33">
        <v>18.29</v>
      </c>
      <c r="I22" s="1">
        <f>I5*(H22-H21)</f>
        <v>2880.000000000007</v>
      </c>
      <c r="J22" s="33">
        <v>11.23</v>
      </c>
      <c r="K22" s="1">
        <f>K5*(J22-J21)</f>
        <v>6720.00000000001</v>
      </c>
      <c r="L22" s="33">
        <v>5.38</v>
      </c>
      <c r="M22" s="1">
        <f>M5*(L22-L21)</f>
        <v>3072.0000000000027</v>
      </c>
      <c r="N22" s="33">
        <v>15.42</v>
      </c>
      <c r="O22" s="1">
        <f>O5*(N22-N21)</f>
        <v>5376.000000000005</v>
      </c>
      <c r="P22" s="33">
        <v>23.28</v>
      </c>
      <c r="Q22" s="1">
        <f>Q5*(P22-P21)</f>
        <v>2688.000000000011</v>
      </c>
      <c r="R22" s="33">
        <v>31.98</v>
      </c>
      <c r="S22" s="1">
        <f>S5*(R22-R21)</f>
        <v>6432.000000000016</v>
      </c>
      <c r="T22" s="33">
        <v>70.85</v>
      </c>
      <c r="U22" s="1">
        <f>U5*(T22-T21)</f>
        <v>3647.9999999999563</v>
      </c>
      <c r="V22" s="33">
        <v>37.66</v>
      </c>
      <c r="W22" s="1">
        <f>W5*(V22-V21)</f>
        <v>6815.99999999994</v>
      </c>
      <c r="X22" s="33">
        <v>48.6</v>
      </c>
      <c r="Y22" s="1">
        <f>Y5*(X22-X21)</f>
        <v>4800</v>
      </c>
      <c r="Z22" s="131">
        <f t="shared" si="0"/>
        <v>25727.999999999996</v>
      </c>
      <c r="AA22" s="133">
        <f t="shared" si="1"/>
        <v>11136.000000000036</v>
      </c>
      <c r="AB22" s="132">
        <f t="shared" si="2"/>
        <v>28034.630013609963</v>
      </c>
    </row>
    <row r="23" spans="1:28" ht="13.5" thickBot="1">
      <c r="A23" s="1">
        <v>16</v>
      </c>
      <c r="B23" s="33">
        <v>19.59</v>
      </c>
      <c r="C23" s="1">
        <f>C5*(B23-B22)</f>
        <v>5663.999999999998</v>
      </c>
      <c r="D23" s="33">
        <v>23.91</v>
      </c>
      <c r="E23" s="1">
        <f>E5*(D23-D22)</f>
        <v>2111.999999999989</v>
      </c>
      <c r="F23" s="33">
        <v>60.86</v>
      </c>
      <c r="G23" s="1">
        <f>G5*(F23-F22)</f>
        <v>5855.9999999999945</v>
      </c>
      <c r="H23" s="33">
        <v>18.54</v>
      </c>
      <c r="I23" s="1">
        <f>I5*(H23-H22)</f>
        <v>2400</v>
      </c>
      <c r="J23" s="33">
        <v>11.81</v>
      </c>
      <c r="K23" s="1">
        <f>K5*(J23-J22)</f>
        <v>5568.000000000001</v>
      </c>
      <c r="L23" s="33">
        <v>5.64</v>
      </c>
      <c r="M23" s="1">
        <f>M5*(L23-L22)</f>
        <v>2495.999999999998</v>
      </c>
      <c r="N23" s="33">
        <v>15.9</v>
      </c>
      <c r="O23" s="1">
        <f>O5*(N23-N22)</f>
        <v>4608.000000000004</v>
      </c>
      <c r="P23" s="33">
        <v>23.51</v>
      </c>
      <c r="Q23" s="1">
        <f>Q5*(P23-P22)</f>
        <v>2208.000000000004</v>
      </c>
      <c r="R23" s="33">
        <v>32.55</v>
      </c>
      <c r="S23" s="1">
        <f>S5*(R23-R22)</f>
        <v>5471.999999999969</v>
      </c>
      <c r="T23" s="33">
        <v>71.18</v>
      </c>
      <c r="U23" s="1">
        <f>U5*(T23-T22)</f>
        <v>3168.00000000012</v>
      </c>
      <c r="V23" s="33">
        <v>38.26</v>
      </c>
      <c r="W23" s="1">
        <f>W5*(V23-V22)</f>
        <v>5760.000000000014</v>
      </c>
      <c r="X23" s="33">
        <v>49.02</v>
      </c>
      <c r="Y23" s="1">
        <f>Y5*(X23-X22)</f>
        <v>4032.0000000000164</v>
      </c>
      <c r="Z23" s="131">
        <f t="shared" si="0"/>
        <v>21695.999999999996</v>
      </c>
      <c r="AA23" s="133">
        <f t="shared" si="1"/>
        <v>9215.99999999999</v>
      </c>
      <c r="AB23" s="132">
        <f t="shared" si="2"/>
        <v>23572.25216223515</v>
      </c>
    </row>
    <row r="24" spans="1:28" ht="13.5" thickBot="1">
      <c r="A24" s="1">
        <v>17</v>
      </c>
      <c r="B24" s="33">
        <v>20.45</v>
      </c>
      <c r="C24" s="1">
        <f>C5*(B24-B23)</f>
        <v>8255.999999999995</v>
      </c>
      <c r="D24" s="33">
        <v>24.24</v>
      </c>
      <c r="E24" s="1">
        <f>E5*(D24-D23)</f>
        <v>3167.9999999999836</v>
      </c>
      <c r="F24" s="33">
        <v>61.71</v>
      </c>
      <c r="G24" s="1">
        <f>G5*(F24-F23)</f>
        <v>8160.000000000014</v>
      </c>
      <c r="H24" s="33">
        <v>18.89</v>
      </c>
      <c r="I24" s="1">
        <f>I5*(H24-H23)</f>
        <v>3360.0000000000136</v>
      </c>
      <c r="J24" s="33">
        <v>12.63</v>
      </c>
      <c r="K24" s="1">
        <f>K5*(J24-J23)</f>
        <v>7872.000000000003</v>
      </c>
      <c r="L24" s="33">
        <v>6</v>
      </c>
      <c r="M24" s="1">
        <f>M5*(L24-L23)</f>
        <v>3456.000000000003</v>
      </c>
      <c r="N24" s="33">
        <v>16.57</v>
      </c>
      <c r="O24" s="1">
        <f>O5*(N24-N23)</f>
        <v>6431.999999999999</v>
      </c>
      <c r="P24" s="33">
        <v>23.84</v>
      </c>
      <c r="Q24" s="1">
        <f>Q5*(P24-P23)</f>
        <v>3167.9999999999836</v>
      </c>
      <c r="R24" s="33">
        <v>33.34</v>
      </c>
      <c r="S24" s="1">
        <f>S5*(R24-R23)</f>
        <v>7584.00000000006</v>
      </c>
      <c r="T24" s="33">
        <v>71.64</v>
      </c>
      <c r="U24" s="1">
        <f>U5*(T24-T23)</f>
        <v>4415.99999999994</v>
      </c>
      <c r="V24" s="33">
        <v>39.12</v>
      </c>
      <c r="W24" s="1">
        <f>W5*(V24-V23)</f>
        <v>8255.999999999995</v>
      </c>
      <c r="X24" s="33">
        <v>49.62</v>
      </c>
      <c r="Y24" s="1">
        <f>Y5*(X24-X23)</f>
        <v>5759.999999999945</v>
      </c>
      <c r="Z24" s="131">
        <f t="shared" si="0"/>
        <v>30720.00000000001</v>
      </c>
      <c r="AA24" s="133">
        <f t="shared" si="1"/>
        <v>13151.999999999984</v>
      </c>
      <c r="AB24" s="132">
        <f aca="true" t="shared" si="3" ref="AB24:AB33">SQRT(Z24^2+AA24^2)</f>
        <v>33416.96431455138</v>
      </c>
    </row>
    <row r="25" spans="1:28" ht="13.5" thickBot="1">
      <c r="A25" s="1">
        <v>18</v>
      </c>
      <c r="B25" s="33">
        <v>20.9</v>
      </c>
      <c r="C25" s="1">
        <f>C5*(B25-B24)</f>
        <v>4319.999999999993</v>
      </c>
      <c r="D25" s="33">
        <v>24.42</v>
      </c>
      <c r="E25" s="1">
        <f>E5*(D25-D24)</f>
        <v>1728.0000000000314</v>
      </c>
      <c r="F25" s="33">
        <v>62.19</v>
      </c>
      <c r="G25" s="1">
        <f>G5*(F25-F24)</f>
        <v>4607.99999999997</v>
      </c>
      <c r="H25" s="33">
        <v>19.09</v>
      </c>
      <c r="I25" s="1">
        <f>I5*(H25-H24)</f>
        <v>1919.9999999999932</v>
      </c>
      <c r="J25" s="33">
        <v>13.1</v>
      </c>
      <c r="K25" s="1">
        <f>K5*(J25-J24)</f>
        <v>4511.999999999989</v>
      </c>
      <c r="L25" s="33">
        <v>6.2</v>
      </c>
      <c r="M25" s="1">
        <f>M5*(L25-L24)</f>
        <v>1920.0000000000018</v>
      </c>
      <c r="N25" s="33">
        <v>16.95</v>
      </c>
      <c r="O25" s="1">
        <f>O5*(N25-N24)</f>
        <v>3647.9999999999905</v>
      </c>
      <c r="P25" s="33">
        <v>24.02</v>
      </c>
      <c r="Q25" s="1">
        <f>Q5*(P25-P24)</f>
        <v>1727.9999999999973</v>
      </c>
      <c r="R25" s="33">
        <v>33.79</v>
      </c>
      <c r="S25" s="1">
        <f>S5*(R25-R24)</f>
        <v>4319.999999999959</v>
      </c>
      <c r="T25" s="33">
        <v>71.9</v>
      </c>
      <c r="U25" s="1">
        <f>U5*(T25-T24)</f>
        <v>2496.000000000049</v>
      </c>
      <c r="V25" s="33">
        <v>39.59</v>
      </c>
      <c r="W25" s="1">
        <f>W5*(V25-V24)</f>
        <v>4512.000000000057</v>
      </c>
      <c r="X25" s="33">
        <v>49.96</v>
      </c>
      <c r="Y25" s="1">
        <f>Y5*(X25-X24)</f>
        <v>3264.0000000000327</v>
      </c>
      <c r="Z25" s="131">
        <f t="shared" si="0"/>
        <v>17087.99999999994</v>
      </c>
      <c r="AA25" s="133">
        <f t="shared" si="1"/>
        <v>7296.000000000024</v>
      </c>
      <c r="AB25" s="132">
        <f t="shared" si="3"/>
        <v>18580.402579061585</v>
      </c>
    </row>
    <row r="26" spans="1:28" ht="13.5" thickBot="1">
      <c r="A26" s="1">
        <v>19</v>
      </c>
      <c r="B26" s="33">
        <v>21.48</v>
      </c>
      <c r="C26" s="1">
        <f>C5*(B26-B25)</f>
        <v>5568.000000000018</v>
      </c>
      <c r="D26" s="33">
        <v>24.64</v>
      </c>
      <c r="E26" s="1">
        <f>E5*(D26-D25)</f>
        <v>2111.999999999989</v>
      </c>
      <c r="F26" s="33">
        <v>62.78</v>
      </c>
      <c r="G26" s="1">
        <f>G5*(F26-F25)</f>
        <v>5664.000000000033</v>
      </c>
      <c r="H26" s="33">
        <v>19.34</v>
      </c>
      <c r="I26" s="1">
        <f>I5*(H26-H25)</f>
        <v>2400</v>
      </c>
      <c r="J26" s="33">
        <v>13.67</v>
      </c>
      <c r="K26" s="1">
        <f>K5*(J26-J25)</f>
        <v>5472.000000000003</v>
      </c>
      <c r="L26" s="33">
        <v>6.48</v>
      </c>
      <c r="M26" s="1">
        <f>M5*(L26-L25)</f>
        <v>2688.0000000000023</v>
      </c>
      <c r="N26" s="33">
        <v>17.42</v>
      </c>
      <c r="O26" s="1">
        <f>O5*(N26-N25)</f>
        <v>4512.000000000024</v>
      </c>
      <c r="P26" s="33">
        <v>24.26</v>
      </c>
      <c r="Q26" s="1">
        <f>Q5*(P26-P25)</f>
        <v>2304.000000000019</v>
      </c>
      <c r="R26" s="33">
        <v>34.34</v>
      </c>
      <c r="S26" s="1">
        <f>S5*(R26-R25)</f>
        <v>5280.000000000041</v>
      </c>
      <c r="T26" s="33">
        <v>72.22</v>
      </c>
      <c r="U26" s="1">
        <f>U5*(T26-T25)</f>
        <v>3071.9999999999345</v>
      </c>
      <c r="V26" s="33">
        <v>40.19</v>
      </c>
      <c r="W26" s="1">
        <f>W5*(V26-V25)</f>
        <v>5759.999999999945</v>
      </c>
      <c r="X26" s="33">
        <v>50.37</v>
      </c>
      <c r="Y26" s="1">
        <f>Y5*(X26-X25)</f>
        <v>3935.9999999999673</v>
      </c>
      <c r="Z26" s="131">
        <f t="shared" si="0"/>
        <v>21216.00000000008</v>
      </c>
      <c r="AA26" s="133">
        <f t="shared" si="1"/>
        <v>9504.000000000011</v>
      </c>
      <c r="AB26" s="132">
        <f t="shared" si="3"/>
        <v>23247.46592641881</v>
      </c>
    </row>
    <row r="27" spans="1:28" ht="13.5" thickBot="1">
      <c r="A27" s="1">
        <v>20</v>
      </c>
      <c r="B27" s="33">
        <v>22.17</v>
      </c>
      <c r="C27" s="1">
        <f>C5*(B27-B26)</f>
        <v>6624.000000000013</v>
      </c>
      <c r="D27" s="33">
        <v>24.9</v>
      </c>
      <c r="E27" s="1">
        <f>E5*(D27-D26)</f>
        <v>2495.999999999981</v>
      </c>
      <c r="F27" s="33">
        <v>63.48</v>
      </c>
      <c r="G27" s="1">
        <f>G5*(F27-F26)</f>
        <v>6719.999999999959</v>
      </c>
      <c r="H27" s="33">
        <v>19.63</v>
      </c>
      <c r="I27" s="1">
        <f>I5*(H27-H26)</f>
        <v>2783.999999999992</v>
      </c>
      <c r="J27" s="33">
        <v>14.34</v>
      </c>
      <c r="K27" s="1">
        <f>K5*(J27-J26)</f>
        <v>6431.999999999999</v>
      </c>
      <c r="L27" s="33">
        <v>6.79</v>
      </c>
      <c r="M27" s="1">
        <f>M5*(L27-L26)</f>
        <v>2975.9999999999964</v>
      </c>
      <c r="N27" s="33">
        <v>17.96</v>
      </c>
      <c r="O27" s="1">
        <f>O5*(N27-N26)</f>
        <v>5183.999999999992</v>
      </c>
      <c r="P27" s="33">
        <v>24.53</v>
      </c>
      <c r="Q27" s="1">
        <f>Q5*(P27-P26)</f>
        <v>2591.999999999996</v>
      </c>
      <c r="R27" s="33">
        <v>34.98</v>
      </c>
      <c r="S27" s="1">
        <f>S5*(R27-R26)</f>
        <v>6143.999999999937</v>
      </c>
      <c r="T27" s="33">
        <v>72.58</v>
      </c>
      <c r="U27" s="1">
        <f>U5*(T27-T26)</f>
        <v>3455.9999999999945</v>
      </c>
      <c r="V27" s="33">
        <v>40.87</v>
      </c>
      <c r="W27" s="1">
        <f>W5*(V27-V26)</f>
        <v>6527.999999999997</v>
      </c>
      <c r="X27" s="33">
        <v>50.84</v>
      </c>
      <c r="Y27" s="1">
        <f>Y5*(X27-X26)</f>
        <v>4512.000000000057</v>
      </c>
      <c r="Z27" s="131">
        <f t="shared" si="0"/>
        <v>24959.999999999964</v>
      </c>
      <c r="AA27" s="133">
        <f t="shared" si="1"/>
        <v>10847.999999999965</v>
      </c>
      <c r="AB27" s="132">
        <f t="shared" si="3"/>
        <v>27215.449729886837</v>
      </c>
    </row>
    <row r="28" spans="1:28" ht="13.5" thickBot="1">
      <c r="A28" s="1">
        <v>21</v>
      </c>
      <c r="B28" s="33">
        <v>22.84</v>
      </c>
      <c r="C28" s="1">
        <f>C5*(B28-B27)</f>
        <v>6431.999999999982</v>
      </c>
      <c r="D28" s="33">
        <v>25.16</v>
      </c>
      <c r="E28" s="1">
        <f>E5*(D28-D27)</f>
        <v>2496.000000000015</v>
      </c>
      <c r="F28" s="33">
        <v>64.17</v>
      </c>
      <c r="G28" s="1">
        <f>G5*(F28-F27)</f>
        <v>6624.000000000046</v>
      </c>
      <c r="H28" s="33">
        <v>19.91</v>
      </c>
      <c r="I28" s="1">
        <f>I5*(H28-H27)</f>
        <v>2688.000000000011</v>
      </c>
      <c r="J28" s="33">
        <v>15</v>
      </c>
      <c r="K28" s="1">
        <f>K5*(J28-J27)</f>
        <v>6336.000000000002</v>
      </c>
      <c r="L28" s="33">
        <v>7.1</v>
      </c>
      <c r="M28" s="1">
        <f>M5*(L28-L27)</f>
        <v>2975.9999999999964</v>
      </c>
      <c r="N28" s="33">
        <v>18.5</v>
      </c>
      <c r="O28" s="1">
        <f>O5*(N28-N27)</f>
        <v>5183.999999999992</v>
      </c>
      <c r="P28" s="33">
        <v>24.76</v>
      </c>
      <c r="Q28" s="1">
        <f>Q5*(P28-P27)</f>
        <v>2208.000000000004</v>
      </c>
      <c r="R28" s="33">
        <v>35.62</v>
      </c>
      <c r="S28" s="1">
        <f>S5*(R28-R27)</f>
        <v>6144.0000000000055</v>
      </c>
      <c r="T28" s="33">
        <v>72.94</v>
      </c>
      <c r="U28" s="1">
        <f>U5*(T28-T27)</f>
        <v>3455.9999999999945</v>
      </c>
      <c r="V28" s="33">
        <v>41.55</v>
      </c>
      <c r="W28" s="1">
        <f>W5*(V28-V27)</f>
        <v>6527.999999999997</v>
      </c>
      <c r="X28" s="33">
        <v>51.32</v>
      </c>
      <c r="Y28" s="1">
        <f>Y5*(X28-X27)</f>
        <v>4607.99999999997</v>
      </c>
      <c r="Z28" s="131">
        <f t="shared" si="0"/>
        <v>24576.000000000022</v>
      </c>
      <c r="AA28" s="133">
        <f t="shared" si="1"/>
        <v>10368.000000000025</v>
      </c>
      <c r="AB28" s="132">
        <f t="shared" si="3"/>
        <v>26673.492459743655</v>
      </c>
    </row>
    <row r="29" spans="1:28" ht="13.5" thickBot="1">
      <c r="A29" s="1">
        <v>22</v>
      </c>
      <c r="B29" s="33">
        <v>23.45</v>
      </c>
      <c r="C29" s="1">
        <f>C5*(B29-B28)</f>
        <v>5855.9999999999945</v>
      </c>
      <c r="D29" s="33">
        <v>25.39</v>
      </c>
      <c r="E29" s="1">
        <f>E5*(D29-D28)</f>
        <v>2208.000000000004</v>
      </c>
      <c r="F29" s="33">
        <v>64.78</v>
      </c>
      <c r="G29" s="1">
        <f>G5*(F29-F28)</f>
        <v>5855.9999999999945</v>
      </c>
      <c r="H29" s="33">
        <v>20.16</v>
      </c>
      <c r="I29" s="1">
        <f>I5*(H29-H28)</f>
        <v>2400</v>
      </c>
      <c r="J29" s="33">
        <v>15.59</v>
      </c>
      <c r="K29" s="1">
        <f>K5*(J29-J28)</f>
        <v>5663.999999999998</v>
      </c>
      <c r="L29" s="33">
        <v>7.39</v>
      </c>
      <c r="M29" s="1">
        <f>M5*(L29-L28)</f>
        <v>2784.0000000000005</v>
      </c>
      <c r="N29" s="33">
        <v>18.99</v>
      </c>
      <c r="O29" s="1">
        <f>O5*(N29-N28)</f>
        <v>4703.999999999985</v>
      </c>
      <c r="P29" s="33">
        <v>24.95</v>
      </c>
      <c r="Q29" s="1">
        <f>Q5*(P29-P28)</f>
        <v>1823.9999999999782</v>
      </c>
      <c r="R29" s="33">
        <v>36.2</v>
      </c>
      <c r="S29" s="1">
        <f>S5*(R29-R28)</f>
        <v>5568.000000000052</v>
      </c>
      <c r="T29" s="33">
        <v>73.27</v>
      </c>
      <c r="U29" s="1">
        <f>U5*(T29-T28)</f>
        <v>3167.9999999999836</v>
      </c>
      <c r="V29" s="33">
        <v>42.16</v>
      </c>
      <c r="W29" s="1">
        <f>W5*(V29-V28)</f>
        <v>5855.9999999999945</v>
      </c>
      <c r="X29" s="33">
        <v>51.75</v>
      </c>
      <c r="Y29" s="1">
        <f>Y5*(X29-X28)</f>
        <v>4127.999999999997</v>
      </c>
      <c r="Z29" s="131">
        <f t="shared" si="0"/>
        <v>22079.99999999997</v>
      </c>
      <c r="AA29" s="133">
        <f t="shared" si="1"/>
        <v>9215.999999999982</v>
      </c>
      <c r="AB29" s="132">
        <f t="shared" si="3"/>
        <v>23926.158404557937</v>
      </c>
    </row>
    <row r="30" spans="1:28" ht="13.5" thickBot="1">
      <c r="A30" s="1">
        <v>23</v>
      </c>
      <c r="B30" s="33">
        <v>24.1</v>
      </c>
      <c r="C30" s="1">
        <f>C5*(B30-B29)</f>
        <v>6240.00000000002</v>
      </c>
      <c r="D30" s="33">
        <v>25.64</v>
      </c>
      <c r="E30" s="4">
        <f>E5*(D30-D29)</f>
        <v>2400</v>
      </c>
      <c r="F30" s="33">
        <v>65.44</v>
      </c>
      <c r="G30" s="1">
        <f>G5*(F30-F29)</f>
        <v>6335.999999999967</v>
      </c>
      <c r="H30" s="33">
        <v>20.4</v>
      </c>
      <c r="I30" s="1">
        <f>I5*(H30-H29)</f>
        <v>2303.999999999985</v>
      </c>
      <c r="J30" s="33">
        <v>16.23</v>
      </c>
      <c r="K30" s="1">
        <f>K5*(J30-J29)</f>
        <v>6144.0000000000055</v>
      </c>
      <c r="L30" s="33">
        <v>7.66</v>
      </c>
      <c r="M30" s="1">
        <f>M5*(L30-L29)</f>
        <v>2592.0000000000045</v>
      </c>
      <c r="N30" s="33">
        <v>19.51</v>
      </c>
      <c r="O30" s="1">
        <f>O5*(N30-N29)</f>
        <v>4992.00000000003</v>
      </c>
      <c r="P30" s="33">
        <v>25.15</v>
      </c>
      <c r="Q30" s="1">
        <f>Q5*(P30-P29)</f>
        <v>1919.9999999999932</v>
      </c>
      <c r="R30" s="33">
        <v>36.82</v>
      </c>
      <c r="S30" s="1">
        <f>S5*(R30-R29)</f>
        <v>5951.999999999975</v>
      </c>
      <c r="T30" s="33">
        <v>73.63</v>
      </c>
      <c r="U30" s="1">
        <f>U5*(T30-T29)</f>
        <v>3455.9999999999945</v>
      </c>
      <c r="V30" s="33">
        <v>42.82</v>
      </c>
      <c r="W30" s="1">
        <f>W5*(V30-V29)</f>
        <v>6336.0000000000355</v>
      </c>
      <c r="X30" s="33">
        <v>52.22</v>
      </c>
      <c r="Y30" s="1">
        <f>Y5*(X30-X29)</f>
        <v>4511.999999999989</v>
      </c>
      <c r="Z30" s="131">
        <f t="shared" si="0"/>
        <v>23712.000000000022</v>
      </c>
      <c r="AA30" s="133">
        <f t="shared" si="1"/>
        <v>9215.999999999984</v>
      </c>
      <c r="AB30" s="132">
        <f t="shared" si="3"/>
        <v>25440.000000000015</v>
      </c>
    </row>
    <row r="31" spans="1:28" ht="13.5" thickBot="1">
      <c r="A31" s="1">
        <v>24</v>
      </c>
      <c r="B31" s="33">
        <v>24.75</v>
      </c>
      <c r="C31" s="1">
        <f>C5*(B31-B30)</f>
        <v>6239.999999999986</v>
      </c>
      <c r="D31" s="33">
        <v>25.89</v>
      </c>
      <c r="E31" s="1">
        <f>E5*(D31-D30)</f>
        <v>2400</v>
      </c>
      <c r="F31" s="33">
        <v>66.11</v>
      </c>
      <c r="G31" s="1">
        <f>G5*(F31-F30)</f>
        <v>6432.000000000016</v>
      </c>
      <c r="H31" s="33">
        <v>20.62</v>
      </c>
      <c r="I31" s="4">
        <f>I5*(H31-H30)</f>
        <v>2112.000000000023</v>
      </c>
      <c r="J31" s="33">
        <v>16.86</v>
      </c>
      <c r="K31" s="1">
        <f>K5*(J31-J30)</f>
        <v>6047.999999999991</v>
      </c>
      <c r="L31" s="33">
        <v>7.84</v>
      </c>
      <c r="M31" s="4">
        <f>M5*(L31-L30)</f>
        <v>1727.9999999999973</v>
      </c>
      <c r="N31" s="33">
        <v>20.05</v>
      </c>
      <c r="O31" s="1">
        <f>O5*(N31-N30)</f>
        <v>5183.999999999992</v>
      </c>
      <c r="P31" s="33">
        <v>25.35</v>
      </c>
      <c r="Q31" s="4">
        <f>Q5*(P31-P30)</f>
        <v>1920.0000000000273</v>
      </c>
      <c r="R31" s="33">
        <v>37.43</v>
      </c>
      <c r="S31" s="4">
        <f>S5*(R31-R30)</f>
        <v>5855.9999999999945</v>
      </c>
      <c r="T31" s="33">
        <v>73.98</v>
      </c>
      <c r="U31" s="1">
        <f>U5*(T31-T30)</f>
        <v>3360.000000000082</v>
      </c>
      <c r="V31" s="33">
        <v>43.49</v>
      </c>
      <c r="W31" s="4">
        <f>W5*(V31-V30)</f>
        <v>6432.000000000016</v>
      </c>
      <c r="X31" s="33">
        <v>52.68</v>
      </c>
      <c r="Y31" s="4">
        <f>Y5*(X31-X30)</f>
        <v>4416.000000000008</v>
      </c>
      <c r="Z31" s="131">
        <f t="shared" si="0"/>
        <v>23903.999999999985</v>
      </c>
      <c r="AA31" s="133">
        <f t="shared" si="1"/>
        <v>8160.000000000048</v>
      </c>
      <c r="AB31" s="132">
        <f t="shared" si="3"/>
        <v>25258.400899502725</v>
      </c>
    </row>
    <row r="32" spans="1:28" ht="13.5" thickBot="1">
      <c r="A32" s="1">
        <v>1</v>
      </c>
      <c r="B32" s="33">
        <v>25.4</v>
      </c>
      <c r="C32" s="1">
        <f>C5*(B32-B31)</f>
        <v>6239.999999999986</v>
      </c>
      <c r="D32" s="33">
        <v>26.15</v>
      </c>
      <c r="E32" s="1">
        <f>E5*(D32-D31)</f>
        <v>2495.999999999981</v>
      </c>
      <c r="F32" s="33">
        <v>66.77</v>
      </c>
      <c r="G32" s="1">
        <f>G5*(F32-F31)</f>
        <v>6335.999999999967</v>
      </c>
      <c r="H32" s="33">
        <v>20.87</v>
      </c>
      <c r="I32" s="1">
        <f>I5*(H32-H31)</f>
        <v>2400</v>
      </c>
      <c r="J32" s="33">
        <v>17.51</v>
      </c>
      <c r="K32" s="1">
        <f>K5*(J32-J31)</f>
        <v>6240.00000000002</v>
      </c>
      <c r="L32" s="33">
        <v>8.14</v>
      </c>
      <c r="M32" s="1">
        <f>M5*(L32-L31)</f>
        <v>2880.000000000007</v>
      </c>
      <c r="N32" s="33">
        <v>20.55</v>
      </c>
      <c r="O32" s="1">
        <f>O5*(N32-N31)</f>
        <v>4800</v>
      </c>
      <c r="P32" s="33">
        <v>25.55</v>
      </c>
      <c r="Q32" s="1">
        <f>Q5*(P32-P31)</f>
        <v>1919.9999999999932</v>
      </c>
      <c r="R32" s="33">
        <v>38.06</v>
      </c>
      <c r="S32" s="1">
        <f>S5*(R32-R31)</f>
        <v>6048.000000000025</v>
      </c>
      <c r="T32" s="33">
        <v>74.34</v>
      </c>
      <c r="U32" s="4">
        <f>U5*(T32-T31)</f>
        <v>3455.9999999999945</v>
      </c>
      <c r="V32" s="33">
        <v>44.16</v>
      </c>
      <c r="W32" s="1">
        <f>W5*(V32-V31)</f>
        <v>6431.999999999948</v>
      </c>
      <c r="X32" s="33">
        <v>53.14</v>
      </c>
      <c r="Y32" s="1">
        <f>Y5*(X32-X31)</f>
        <v>4416.000000000008</v>
      </c>
      <c r="Z32" s="131">
        <f t="shared" si="0"/>
        <v>23615.99999999997</v>
      </c>
      <c r="AA32" s="133">
        <f t="shared" si="1"/>
        <v>9695.99999999998</v>
      </c>
      <c r="AB32" s="132">
        <f t="shared" si="3"/>
        <v>25528.961435984784</v>
      </c>
    </row>
    <row r="33" spans="1:28" ht="13.5" thickBot="1">
      <c r="A33" s="1">
        <v>2</v>
      </c>
      <c r="B33" s="33">
        <v>26.02</v>
      </c>
      <c r="C33" s="1">
        <f>C5*(B33-B32)</f>
        <v>5952.000000000009</v>
      </c>
      <c r="D33" s="33">
        <v>26.4</v>
      </c>
      <c r="E33" s="1">
        <f>E5*(D33-D32)</f>
        <v>2400</v>
      </c>
      <c r="F33" s="33">
        <v>67.41</v>
      </c>
      <c r="G33" s="1">
        <f>G5*(F33-F32)</f>
        <v>6144.0000000000055</v>
      </c>
      <c r="H33" s="33">
        <v>21.15</v>
      </c>
      <c r="I33" s="1">
        <f>I5*(H33-H32)</f>
        <v>2687.999999999977</v>
      </c>
      <c r="J33" s="33">
        <v>18.12</v>
      </c>
      <c r="K33" s="1">
        <f>K5*(J33-J32)</f>
        <v>5855.9999999999945</v>
      </c>
      <c r="L33" s="33">
        <v>8.45</v>
      </c>
      <c r="M33" s="1">
        <f>M5*(L33-L32)</f>
        <v>2975.9999999999877</v>
      </c>
      <c r="N33" s="33">
        <v>21.05</v>
      </c>
      <c r="O33" s="1">
        <f>O5*(N33-N32)</f>
        <v>4800</v>
      </c>
      <c r="P33" s="33">
        <v>25.73</v>
      </c>
      <c r="Q33" s="1">
        <f>Q5*(P33-P32)</f>
        <v>1727.9999999999973</v>
      </c>
      <c r="R33" s="33">
        <v>38.66</v>
      </c>
      <c r="S33" s="1">
        <f>S5*(R33-R32)</f>
        <v>5759.999999999945</v>
      </c>
      <c r="T33" s="33">
        <v>74.68</v>
      </c>
      <c r="U33" s="1">
        <f>U5*(T33-T32)</f>
        <v>3264.0000000000327</v>
      </c>
      <c r="V33" s="33">
        <v>44.79</v>
      </c>
      <c r="W33" s="1">
        <f>W5*(V33-V32)</f>
        <v>6048.000000000025</v>
      </c>
      <c r="X33" s="33">
        <v>53.59</v>
      </c>
      <c r="Y33" s="1">
        <f>Y5*(X33-X32)</f>
        <v>4320.000000000027</v>
      </c>
      <c r="Z33" s="131">
        <f t="shared" si="0"/>
        <v>22752.000000000007</v>
      </c>
      <c r="AA33" s="133">
        <f t="shared" si="1"/>
        <v>9791.99999999996</v>
      </c>
      <c r="AB33" s="132">
        <f t="shared" si="3"/>
        <v>24769.67436200968</v>
      </c>
    </row>
    <row r="34" spans="25:28" ht="12.75">
      <c r="Y34" s="11"/>
      <c r="Z34" s="132">
        <f>SUM(Z10:Z33)</f>
        <v>540671.9999999999</v>
      </c>
      <c r="AA34" s="132">
        <f>SUM(AA10:AA33)</f>
        <v>225311.9999999999</v>
      </c>
      <c r="AB34" s="132">
        <f>SUM(AB10:AB33)</f>
        <v>585861.3603348318</v>
      </c>
    </row>
  </sheetData>
  <sheetProtection/>
  <printOptions/>
  <pageMargins left="0.3937007874015748" right="0.1968503937007874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W42"/>
  <sheetViews>
    <sheetView zoomScaleSheetLayoutView="50" zoomScalePageLayoutView="0" workbookViewId="0" topLeftCell="W1">
      <selection activeCell="AA12" sqref="AA12"/>
    </sheetView>
  </sheetViews>
  <sheetFormatPr defaultColWidth="9.00390625" defaultRowHeight="12.75"/>
  <cols>
    <col min="1" max="1" width="5.00390625" style="0" customWidth="1"/>
    <col min="2" max="2" width="9.375" style="0" customWidth="1"/>
    <col min="3" max="3" width="10.00390625" style="0" customWidth="1"/>
    <col min="4" max="35" width="9.375" style="0" customWidth="1"/>
    <col min="36" max="36" width="10.00390625" style="0" customWidth="1"/>
    <col min="37" max="37" width="8.875" style="0" customWidth="1"/>
    <col min="38" max="38" width="12.625" style="0" customWidth="1"/>
    <col min="39" max="45" width="8.75390625" style="0" customWidth="1"/>
    <col min="46" max="46" width="9.75390625" style="0" customWidth="1"/>
    <col min="47" max="47" width="10.75390625" style="0" customWidth="1"/>
    <col min="49" max="49" width="7.125" style="0" customWidth="1"/>
  </cols>
  <sheetData>
    <row r="1" ht="12.75">
      <c r="B1" s="18" t="s">
        <v>80</v>
      </c>
    </row>
    <row r="2" spans="2:45" ht="12.75">
      <c r="B2" s="18" t="s">
        <v>129</v>
      </c>
      <c r="C2" s="96">
        <v>43453</v>
      </c>
      <c r="AL2" s="21"/>
      <c r="AM2" s="21"/>
      <c r="AN2" s="21"/>
      <c r="AO2" s="21"/>
      <c r="AP2" s="21"/>
      <c r="AQ2" s="21"/>
      <c r="AR2" s="21"/>
      <c r="AS2" s="21"/>
    </row>
    <row r="3" ht="13.5" thickBot="1">
      <c r="AT3" s="2"/>
    </row>
    <row r="4" spans="1:46" ht="13.5" thickBot="1">
      <c r="A4" s="5"/>
      <c r="B4" s="4"/>
      <c r="C4" s="8" t="s">
        <v>69</v>
      </c>
      <c r="D4" s="8" t="s">
        <v>81</v>
      </c>
      <c r="E4" s="8"/>
      <c r="F4" s="8"/>
      <c r="G4" s="8"/>
      <c r="H4" s="8">
        <v>9600</v>
      </c>
      <c r="I4" s="3"/>
      <c r="J4" s="4"/>
      <c r="K4" s="8" t="s">
        <v>69</v>
      </c>
      <c r="L4" s="8" t="s">
        <v>82</v>
      </c>
      <c r="M4" s="8"/>
      <c r="N4" s="8"/>
      <c r="O4" s="8"/>
      <c r="P4" s="8">
        <v>9600</v>
      </c>
      <c r="Q4" s="3"/>
      <c r="R4" s="4"/>
      <c r="S4" s="8" t="s">
        <v>69</v>
      </c>
      <c r="T4" s="8" t="s">
        <v>83</v>
      </c>
      <c r="U4" s="8"/>
      <c r="V4" s="8"/>
      <c r="W4" s="8"/>
      <c r="X4" s="8">
        <v>7200</v>
      </c>
      <c r="Y4" s="3"/>
      <c r="Z4" s="4"/>
      <c r="AA4" s="8" t="s">
        <v>69</v>
      </c>
      <c r="AB4" s="8" t="s">
        <v>84</v>
      </c>
      <c r="AC4" s="8"/>
      <c r="AD4" s="8"/>
      <c r="AE4" s="8"/>
      <c r="AF4" s="8">
        <v>9600</v>
      </c>
      <c r="AG4" s="3"/>
      <c r="AH4" s="134"/>
      <c r="AI4" s="135"/>
      <c r="AJ4" s="135"/>
      <c r="AM4" s="23"/>
      <c r="AN4" s="23"/>
      <c r="AO4" s="23"/>
      <c r="AP4" s="23"/>
      <c r="AQ4" s="23"/>
      <c r="AR4" s="23"/>
      <c r="AS4" s="24"/>
      <c r="AT4" s="23"/>
    </row>
    <row r="5" spans="1:46" ht="13.5" thickBot="1">
      <c r="A5" s="22" t="s">
        <v>1</v>
      </c>
      <c r="B5" s="4"/>
      <c r="C5" s="8" t="s">
        <v>7</v>
      </c>
      <c r="D5" s="8"/>
      <c r="E5" s="3"/>
      <c r="F5" s="4"/>
      <c r="G5" s="8" t="s">
        <v>8</v>
      </c>
      <c r="H5" s="8"/>
      <c r="I5" s="3"/>
      <c r="J5" s="4"/>
      <c r="K5" s="8" t="s">
        <v>7</v>
      </c>
      <c r="L5" s="8"/>
      <c r="M5" s="3"/>
      <c r="N5" s="4"/>
      <c r="O5" s="8" t="s">
        <v>8</v>
      </c>
      <c r="P5" s="8"/>
      <c r="Q5" s="3"/>
      <c r="R5" s="4"/>
      <c r="S5" s="8" t="s">
        <v>7</v>
      </c>
      <c r="T5" s="8"/>
      <c r="U5" s="3"/>
      <c r="V5" s="4"/>
      <c r="W5" s="8" t="s">
        <v>8</v>
      </c>
      <c r="X5" s="8"/>
      <c r="Y5" s="3"/>
      <c r="Z5" s="4"/>
      <c r="AA5" s="8" t="s">
        <v>7</v>
      </c>
      <c r="AB5" s="8"/>
      <c r="AC5" s="3"/>
      <c r="AD5" s="4"/>
      <c r="AE5" s="8" t="s">
        <v>8</v>
      </c>
      <c r="AF5" s="8"/>
      <c r="AG5" s="3"/>
      <c r="AH5" s="131"/>
      <c r="AI5" s="132"/>
      <c r="AJ5" s="132"/>
      <c r="AM5" s="23"/>
      <c r="AN5" s="23"/>
      <c r="AO5" s="23"/>
      <c r="AP5" s="23"/>
      <c r="AQ5" s="23"/>
      <c r="AR5" s="23"/>
      <c r="AS5" s="24"/>
      <c r="AT5" s="23"/>
    </row>
    <row r="6" spans="1:46" ht="13.5" thickBot="1">
      <c r="A6" s="7"/>
      <c r="B6" s="4" t="s">
        <v>85</v>
      </c>
      <c r="C6" s="3"/>
      <c r="D6" s="4" t="s">
        <v>86</v>
      </c>
      <c r="E6" s="3"/>
      <c r="F6" s="4" t="s">
        <v>85</v>
      </c>
      <c r="G6" s="3"/>
      <c r="H6" s="4" t="s">
        <v>86</v>
      </c>
      <c r="I6" s="3"/>
      <c r="J6" s="4" t="s">
        <v>85</v>
      </c>
      <c r="K6" s="3"/>
      <c r="L6" s="4" t="s">
        <v>86</v>
      </c>
      <c r="M6" s="3"/>
      <c r="N6" s="4" t="s">
        <v>85</v>
      </c>
      <c r="O6" s="3"/>
      <c r="P6" s="4" t="s">
        <v>86</v>
      </c>
      <c r="Q6" s="3"/>
      <c r="R6" s="4" t="s">
        <v>85</v>
      </c>
      <c r="S6" s="3"/>
      <c r="T6" s="4" t="s">
        <v>86</v>
      </c>
      <c r="U6" s="3"/>
      <c r="V6" s="4" t="s">
        <v>85</v>
      </c>
      <c r="W6" s="3"/>
      <c r="X6" s="4" t="s">
        <v>86</v>
      </c>
      <c r="Y6" s="3"/>
      <c r="Z6" s="4" t="s">
        <v>85</v>
      </c>
      <c r="AA6" s="3"/>
      <c r="AB6" s="4" t="s">
        <v>86</v>
      </c>
      <c r="AC6" s="3"/>
      <c r="AD6" s="4" t="s">
        <v>85</v>
      </c>
      <c r="AE6" s="3"/>
      <c r="AF6" s="4" t="s">
        <v>86</v>
      </c>
      <c r="AG6" s="3"/>
      <c r="AH6" s="134"/>
      <c r="AI6" s="135"/>
      <c r="AJ6" s="135"/>
      <c r="AM6" s="23"/>
      <c r="AN6" s="23"/>
      <c r="AO6" s="23"/>
      <c r="AP6" s="23"/>
      <c r="AQ6" s="23"/>
      <c r="AR6" s="23"/>
      <c r="AS6" s="24"/>
      <c r="AT6" s="23"/>
    </row>
    <row r="7" spans="1:46" ht="13.5" thickBot="1">
      <c r="A7" s="6"/>
      <c r="B7" s="1" t="s">
        <v>3</v>
      </c>
      <c r="C7" s="1" t="s">
        <v>4</v>
      </c>
      <c r="D7" s="1" t="s">
        <v>3</v>
      </c>
      <c r="E7" s="1" t="s">
        <v>9</v>
      </c>
      <c r="F7" s="1" t="s">
        <v>3</v>
      </c>
      <c r="G7" s="1" t="s">
        <v>5</v>
      </c>
      <c r="H7" s="1" t="s">
        <v>3</v>
      </c>
      <c r="I7" s="1" t="s">
        <v>5</v>
      </c>
      <c r="J7" s="1" t="s">
        <v>3</v>
      </c>
      <c r="K7" s="1" t="s">
        <v>4</v>
      </c>
      <c r="L7" s="1" t="s">
        <v>3</v>
      </c>
      <c r="M7" s="1" t="s">
        <v>9</v>
      </c>
      <c r="N7" s="1" t="s">
        <v>3</v>
      </c>
      <c r="O7" s="1" t="s">
        <v>5</v>
      </c>
      <c r="P7" s="1" t="s">
        <v>3</v>
      </c>
      <c r="Q7" s="1" t="s">
        <v>5</v>
      </c>
      <c r="R7" s="1" t="s">
        <v>3</v>
      </c>
      <c r="S7" s="1" t="s">
        <v>4</v>
      </c>
      <c r="T7" s="1" t="s">
        <v>3</v>
      </c>
      <c r="U7" s="1" t="s">
        <v>9</v>
      </c>
      <c r="V7" s="1" t="s">
        <v>3</v>
      </c>
      <c r="W7" s="1" t="s">
        <v>5</v>
      </c>
      <c r="X7" s="1" t="s">
        <v>3</v>
      </c>
      <c r="Y7" s="1" t="s">
        <v>5</v>
      </c>
      <c r="Z7" s="1" t="s">
        <v>3</v>
      </c>
      <c r="AA7" s="1" t="s">
        <v>4</v>
      </c>
      <c r="AB7" s="1" t="s">
        <v>3</v>
      </c>
      <c r="AC7" s="1" t="s">
        <v>9</v>
      </c>
      <c r="AD7" s="1" t="s">
        <v>3</v>
      </c>
      <c r="AE7" s="1" t="s">
        <v>5</v>
      </c>
      <c r="AF7" s="1" t="s">
        <v>3</v>
      </c>
      <c r="AG7" s="1" t="s">
        <v>5</v>
      </c>
      <c r="AH7" s="136" t="s">
        <v>77</v>
      </c>
      <c r="AI7" s="137"/>
      <c r="AJ7" s="137"/>
      <c r="AM7" s="23"/>
      <c r="AN7" s="23"/>
      <c r="AO7" s="23"/>
      <c r="AP7" s="23"/>
      <c r="AQ7" s="23"/>
      <c r="AR7" s="23"/>
      <c r="AS7" s="24"/>
      <c r="AT7" s="23"/>
    </row>
    <row r="8" spans="1:49" ht="12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34"/>
      <c r="AI8" s="135"/>
      <c r="AJ8" s="135"/>
      <c r="AM8" s="23"/>
      <c r="AN8" s="23"/>
      <c r="AO8" s="23"/>
      <c r="AP8" s="23"/>
      <c r="AQ8" s="23"/>
      <c r="AR8" s="23"/>
      <c r="AS8" s="23"/>
      <c r="AT8" s="23"/>
      <c r="AU8" s="2"/>
      <c r="AV8" s="2"/>
      <c r="AW8" s="2"/>
    </row>
    <row r="9" spans="1:46" ht="15" customHeight="1" thickBot="1">
      <c r="A9" s="1">
        <v>0</v>
      </c>
      <c r="B9" s="33">
        <v>49.86</v>
      </c>
      <c r="C9" s="1"/>
      <c r="D9" s="33"/>
      <c r="E9" s="1"/>
      <c r="F9" s="33">
        <v>4.92</v>
      </c>
      <c r="G9" s="1"/>
      <c r="H9" s="33"/>
      <c r="I9" s="1"/>
      <c r="J9" s="33">
        <v>23.1</v>
      </c>
      <c r="K9" s="1"/>
      <c r="L9" s="33"/>
      <c r="M9" s="1"/>
      <c r="N9" s="33">
        <v>0.59</v>
      </c>
      <c r="O9" s="1"/>
      <c r="P9" s="33"/>
      <c r="Q9" s="1"/>
      <c r="R9" s="33">
        <v>7.08</v>
      </c>
      <c r="S9" s="1"/>
      <c r="T9" s="33"/>
      <c r="U9" s="1"/>
      <c r="V9" s="33">
        <v>0.81</v>
      </c>
      <c r="W9" s="1"/>
      <c r="X9" s="33"/>
      <c r="Y9" s="1"/>
      <c r="Z9" s="33">
        <v>498.97</v>
      </c>
      <c r="AA9" s="1"/>
      <c r="AB9" s="33"/>
      <c r="AC9" s="1"/>
      <c r="AD9" s="33">
        <v>0.04</v>
      </c>
      <c r="AE9" s="1"/>
      <c r="AF9" s="33"/>
      <c r="AG9" s="4"/>
      <c r="AH9" s="134"/>
      <c r="AI9" s="135"/>
      <c r="AJ9" s="135"/>
      <c r="AM9" s="23"/>
      <c r="AN9" s="23"/>
      <c r="AO9" s="23"/>
      <c r="AP9" s="23"/>
      <c r="AQ9" s="23"/>
      <c r="AR9" s="23"/>
      <c r="AS9" s="23"/>
      <c r="AT9" s="23"/>
    </row>
    <row r="10" spans="1:46" ht="15" customHeight="1" thickBot="1">
      <c r="A10" s="1">
        <v>1</v>
      </c>
      <c r="B10" s="33">
        <v>50.12</v>
      </c>
      <c r="C10" s="1">
        <f>H4*(B10-B9)</f>
        <v>2495.999999999981</v>
      </c>
      <c r="D10" s="33"/>
      <c r="E10" s="1">
        <f>H4*(D10-D9)</f>
        <v>0</v>
      </c>
      <c r="F10" s="33">
        <v>5.01</v>
      </c>
      <c r="G10" s="1">
        <f>H4*(F10-F9)</f>
        <v>863.9999999999986</v>
      </c>
      <c r="H10" s="33"/>
      <c r="I10" s="1">
        <f>N3*(H10-H9)</f>
        <v>0</v>
      </c>
      <c r="J10" s="33">
        <v>23.18</v>
      </c>
      <c r="K10" s="1">
        <f>P4*(J10-J9)</f>
        <v>767.9999999999836</v>
      </c>
      <c r="L10" s="33"/>
      <c r="M10" s="1">
        <f>P4*(L10-L9)</f>
        <v>0</v>
      </c>
      <c r="N10" s="33">
        <v>0.61</v>
      </c>
      <c r="O10" s="1">
        <f>P4*(N10-N9)</f>
        <v>192.00000000000017</v>
      </c>
      <c r="P10" s="33"/>
      <c r="Q10" s="1">
        <f>P4*(P10-P9)</f>
        <v>0</v>
      </c>
      <c r="R10" s="33">
        <v>7.13</v>
      </c>
      <c r="S10" s="1">
        <f>X4*(R10-R9)</f>
        <v>359.99999999999875</v>
      </c>
      <c r="T10" s="33"/>
      <c r="U10" s="1">
        <f>X4*(T10-T9)</f>
        <v>0</v>
      </c>
      <c r="V10" s="33">
        <v>0.82</v>
      </c>
      <c r="W10" s="1">
        <f>X4*(V10-V9)</f>
        <v>71.99999999999926</v>
      </c>
      <c r="X10" s="33"/>
      <c r="Y10" s="1">
        <f>X4*(X10-X9)</f>
        <v>0</v>
      </c>
      <c r="Z10" s="33">
        <v>499.02</v>
      </c>
      <c r="AA10" s="1">
        <f>AF4*(Z10-Z9)</f>
        <v>479.99999999956344</v>
      </c>
      <c r="AB10" s="33"/>
      <c r="AC10" s="1">
        <f>AF4*(AB10-AB9)</f>
        <v>0</v>
      </c>
      <c r="AD10" s="33">
        <v>0.15</v>
      </c>
      <c r="AE10" s="1">
        <f>AF4*(AD10-AD9)</f>
        <v>1055.9999999999998</v>
      </c>
      <c r="AF10" s="33"/>
      <c r="AG10" s="1">
        <f>AF4*(AF10-AF9)</f>
        <v>0</v>
      </c>
      <c r="AH10" s="138">
        <f aca="true" t="shared" si="0" ref="AH10:AH35">C10-E10+K10-M10+S10-U10+AA10-AC10</f>
        <v>4103.999999999527</v>
      </c>
      <c r="AI10" s="139"/>
      <c r="AJ10" s="132"/>
      <c r="AM10" s="23"/>
      <c r="AN10" s="23"/>
      <c r="AO10" s="23"/>
      <c r="AP10" s="23"/>
      <c r="AQ10" s="23"/>
      <c r="AR10" s="23"/>
      <c r="AS10" s="23"/>
      <c r="AT10" s="23"/>
    </row>
    <row r="11" spans="1:46" ht="15" customHeight="1" thickBot="1">
      <c r="A11" s="1">
        <v>2</v>
      </c>
      <c r="B11" s="33">
        <v>50.39</v>
      </c>
      <c r="C11" s="1">
        <f>H4*(B11-B10)</f>
        <v>2592.00000000003</v>
      </c>
      <c r="D11" s="33"/>
      <c r="E11" s="1">
        <f>J3*(D11-D10)</f>
        <v>0</v>
      </c>
      <c r="F11" s="33">
        <v>5.1</v>
      </c>
      <c r="G11" s="1">
        <f>H4*(F11-F10)</f>
        <v>863.9999999999986</v>
      </c>
      <c r="H11" s="33"/>
      <c r="I11" s="1">
        <f>N3*(H11-H10)</f>
        <v>0</v>
      </c>
      <c r="J11" s="33">
        <v>23.28</v>
      </c>
      <c r="K11" s="1">
        <f>P4*(J11-J10)</f>
        <v>960.0000000000136</v>
      </c>
      <c r="L11" s="33"/>
      <c r="M11" s="1">
        <f>P4*(L11-L10)</f>
        <v>0</v>
      </c>
      <c r="N11" s="33">
        <v>0.62</v>
      </c>
      <c r="O11" s="1">
        <f>P4*(N11-N10)</f>
        <v>96.00000000000009</v>
      </c>
      <c r="P11" s="33"/>
      <c r="Q11" s="1">
        <f>P4*(P11-P10)</f>
        <v>0</v>
      </c>
      <c r="R11" s="33">
        <v>7.18</v>
      </c>
      <c r="S11" s="1">
        <f>X4*(R11-R10)</f>
        <v>359.99999999999875</v>
      </c>
      <c r="T11" s="33"/>
      <c r="U11" s="1">
        <f>X4*(T11-T10)</f>
        <v>0</v>
      </c>
      <c r="V11" s="33">
        <v>0.83</v>
      </c>
      <c r="W11" s="1">
        <f>X4*(V11-V10)</f>
        <v>72.00000000000006</v>
      </c>
      <c r="X11" s="33"/>
      <c r="Y11" s="1">
        <f>X4*(X11-X10)</f>
        <v>0</v>
      </c>
      <c r="Z11" s="33">
        <v>499.57</v>
      </c>
      <c r="AA11" s="1">
        <f>AF4*(Z11-Z10)</f>
        <v>5280.000000000109</v>
      </c>
      <c r="AB11" s="33"/>
      <c r="AC11" s="1">
        <f>AF4*(AB11-AB10)</f>
        <v>0</v>
      </c>
      <c r="AD11" s="33">
        <v>0.24</v>
      </c>
      <c r="AE11" s="1">
        <f>AF4*(AD11-AD10)</f>
        <v>864</v>
      </c>
      <c r="AF11" s="33"/>
      <c r="AG11" s="1">
        <f>AF4*(AF11-AF10)</f>
        <v>0</v>
      </c>
      <c r="AH11" s="138">
        <f t="shared" si="0"/>
        <v>9192.000000000151</v>
      </c>
      <c r="AI11" s="139"/>
      <c r="AJ11" s="132"/>
      <c r="AM11" s="23"/>
      <c r="AN11" s="23"/>
      <c r="AO11" s="23"/>
      <c r="AP11" s="23"/>
      <c r="AQ11" s="23"/>
      <c r="AR11" s="23"/>
      <c r="AS11" s="23"/>
      <c r="AT11" s="23"/>
    </row>
    <row r="12" spans="1:46" ht="15" customHeight="1" thickBot="1">
      <c r="A12" s="1">
        <v>3</v>
      </c>
      <c r="B12" s="33">
        <v>50.97</v>
      </c>
      <c r="C12" s="1">
        <f>H4*(B12-B11)</f>
        <v>5567.999999999984</v>
      </c>
      <c r="D12" s="33"/>
      <c r="E12" s="1">
        <f>J3*(D12-D11)</f>
        <v>0</v>
      </c>
      <c r="F12" s="33">
        <v>5.31</v>
      </c>
      <c r="G12" s="1">
        <f>H4*(F12-F11)</f>
        <v>2015.9999999999995</v>
      </c>
      <c r="H12" s="33"/>
      <c r="I12" s="1">
        <f>N3*(H12-H11)</f>
        <v>0</v>
      </c>
      <c r="J12" s="33">
        <v>23.47</v>
      </c>
      <c r="K12" s="1">
        <f>P4*(J12-J11)</f>
        <v>1823.9999999999782</v>
      </c>
      <c r="L12" s="33"/>
      <c r="M12" s="1">
        <f>P4*(L12-L11)</f>
        <v>0</v>
      </c>
      <c r="N12" s="33">
        <v>0.66</v>
      </c>
      <c r="O12" s="1">
        <f>P4*(N12-N11)</f>
        <v>384.00000000000034</v>
      </c>
      <c r="P12" s="33"/>
      <c r="Q12" s="1">
        <f>P4*(P12-P11)</f>
        <v>0</v>
      </c>
      <c r="R12" s="33">
        <v>7.28</v>
      </c>
      <c r="S12" s="1">
        <f>X4*(R12-R11)</f>
        <v>720.0000000000039</v>
      </c>
      <c r="T12" s="33"/>
      <c r="U12" s="1">
        <f>X4*(T12-T11)</f>
        <v>0</v>
      </c>
      <c r="V12" s="33">
        <v>0.86</v>
      </c>
      <c r="W12" s="1">
        <f>X4*(V12-V11)</f>
        <v>216.0000000000002</v>
      </c>
      <c r="X12" s="33"/>
      <c r="Y12" s="1">
        <f>X4*(X12-X11)</f>
        <v>0</v>
      </c>
      <c r="Z12" s="33">
        <v>500.23</v>
      </c>
      <c r="AA12" s="1">
        <f>AF4*(Z12-Z11)</f>
        <v>6336.00000000024</v>
      </c>
      <c r="AB12" s="33"/>
      <c r="AC12" s="1">
        <f>AF4*(AB12-AB11)</f>
        <v>0</v>
      </c>
      <c r="AD12" s="33">
        <v>0.46</v>
      </c>
      <c r="AE12" s="1">
        <f>AF4*(AD12-AD11)</f>
        <v>2112.0000000000005</v>
      </c>
      <c r="AF12" s="33"/>
      <c r="AG12" s="1">
        <f>AF4*(AF12-AF11)</f>
        <v>0</v>
      </c>
      <c r="AH12" s="138">
        <f t="shared" si="0"/>
        <v>14448.000000000206</v>
      </c>
      <c r="AI12" s="139"/>
      <c r="AJ12" s="132"/>
      <c r="AM12" s="23"/>
      <c r="AN12" s="23"/>
      <c r="AO12" s="23"/>
      <c r="AP12" s="23"/>
      <c r="AQ12" s="23"/>
      <c r="AR12" s="23"/>
      <c r="AS12" s="23"/>
      <c r="AT12" s="23"/>
    </row>
    <row r="13" spans="1:46" ht="15" customHeight="1" thickBot="1">
      <c r="A13" s="1">
        <v>4</v>
      </c>
      <c r="B13" s="33">
        <v>51.54</v>
      </c>
      <c r="C13" s="1">
        <f>H4*(B13-B12)</f>
        <v>5472.000000000003</v>
      </c>
      <c r="D13" s="33"/>
      <c r="E13" s="1">
        <f>J3*(D13-D12)</f>
        <v>0</v>
      </c>
      <c r="F13" s="33">
        <v>5.52</v>
      </c>
      <c r="G13" s="1">
        <f>H4*(F13-F12)</f>
        <v>2015.9999999999995</v>
      </c>
      <c r="H13" s="33"/>
      <c r="I13" s="1">
        <f>N3*(H13-H12)</f>
        <v>0</v>
      </c>
      <c r="J13" s="33">
        <v>23.61</v>
      </c>
      <c r="K13" s="1">
        <f>P4*(J13-J12)</f>
        <v>1344.0000000000055</v>
      </c>
      <c r="L13" s="33"/>
      <c r="M13" s="1">
        <f>P4*(L13-L12)</f>
        <v>0</v>
      </c>
      <c r="N13" s="33">
        <v>0.7</v>
      </c>
      <c r="O13" s="1">
        <f>P4*(N13-N12)</f>
        <v>383.99999999999926</v>
      </c>
      <c r="P13" s="33"/>
      <c r="Q13" s="1">
        <f>P4*(P13-P12)</f>
        <v>0</v>
      </c>
      <c r="R13" s="33">
        <v>7.37</v>
      </c>
      <c r="S13" s="1">
        <f>X4*(R13-R12)</f>
        <v>647.999999999999</v>
      </c>
      <c r="T13" s="33"/>
      <c r="U13" s="1">
        <f>X4*(T13-T12)</f>
        <v>0</v>
      </c>
      <c r="V13" s="33">
        <v>0.89</v>
      </c>
      <c r="W13" s="1">
        <f>X4*(V13-V12)</f>
        <v>216.0000000000002</v>
      </c>
      <c r="X13" s="33"/>
      <c r="Y13" s="1">
        <f>X4*(X13-X12)</f>
        <v>0</v>
      </c>
      <c r="Z13" s="33">
        <v>500.81</v>
      </c>
      <c r="AA13" s="1">
        <f>AF4*(Z13-Z12)</f>
        <v>5567.999999999847</v>
      </c>
      <c r="AB13" s="33"/>
      <c r="AC13" s="1">
        <f>AF4*(AB13-AB12)</f>
        <v>0</v>
      </c>
      <c r="AD13" s="33">
        <v>0.67</v>
      </c>
      <c r="AE13" s="1">
        <f>AF4*(AD13-AD12)</f>
        <v>2016.0000000000002</v>
      </c>
      <c r="AF13" s="33"/>
      <c r="AG13" s="1">
        <f>AF4*(AF13-AF12)</f>
        <v>0</v>
      </c>
      <c r="AH13" s="138">
        <f t="shared" si="0"/>
        <v>13031.999999999854</v>
      </c>
      <c r="AI13" s="139"/>
      <c r="AJ13" s="132"/>
      <c r="AM13" s="23"/>
      <c r="AN13" s="23"/>
      <c r="AO13" s="23"/>
      <c r="AP13" s="23"/>
      <c r="AQ13" s="23"/>
      <c r="AR13" s="23"/>
      <c r="AS13" s="23"/>
      <c r="AT13" s="23"/>
    </row>
    <row r="14" spans="1:46" ht="15" customHeight="1" thickBot="1">
      <c r="A14" s="1">
        <v>5</v>
      </c>
      <c r="B14" s="33">
        <v>52.1</v>
      </c>
      <c r="C14" s="1">
        <f>H4*(B14-B13)</f>
        <v>5376.000000000022</v>
      </c>
      <c r="D14" s="33"/>
      <c r="E14" s="1">
        <f>J3*(D14-D13)</f>
        <v>0</v>
      </c>
      <c r="F14" s="33">
        <v>5.7</v>
      </c>
      <c r="G14" s="1">
        <f>H4*(F14-F13)</f>
        <v>1728.000000000006</v>
      </c>
      <c r="H14" s="33"/>
      <c r="I14" s="1">
        <f>N3*(H14-H13)</f>
        <v>0</v>
      </c>
      <c r="J14" s="33">
        <v>23.87</v>
      </c>
      <c r="K14" s="1">
        <f>P4*(J14-J13)</f>
        <v>2496.000000000015</v>
      </c>
      <c r="L14" s="33"/>
      <c r="M14" s="1">
        <f>P4*(L14-L13)</f>
        <v>0</v>
      </c>
      <c r="N14" s="33">
        <v>0.74</v>
      </c>
      <c r="O14" s="1">
        <f>P4*(N14-N13)</f>
        <v>384.00000000000034</v>
      </c>
      <c r="P14" s="33"/>
      <c r="Q14" s="1">
        <f>P4*(P14-P13)</f>
        <v>0</v>
      </c>
      <c r="R14" s="33">
        <v>7.49</v>
      </c>
      <c r="S14" s="1">
        <f>X4*(R14-R13)</f>
        <v>864.0000000000008</v>
      </c>
      <c r="T14" s="33"/>
      <c r="U14" s="1">
        <f>X4*(T14-T13)</f>
        <v>0</v>
      </c>
      <c r="V14" s="33">
        <v>0.91</v>
      </c>
      <c r="W14" s="1">
        <f>X4*(V14-V13)</f>
        <v>144.0000000000001</v>
      </c>
      <c r="X14" s="33"/>
      <c r="Y14" s="1">
        <f>X4*(X14-X13)</f>
        <v>0</v>
      </c>
      <c r="Z14" s="33">
        <v>501.52</v>
      </c>
      <c r="AA14" s="1">
        <f>AF4*(Z14-Z13)</f>
        <v>6815.999999999804</v>
      </c>
      <c r="AB14" s="33"/>
      <c r="AC14" s="1">
        <f>AF4*(AB14-AB13)</f>
        <v>0</v>
      </c>
      <c r="AD14" s="33">
        <v>0.89</v>
      </c>
      <c r="AE14" s="1">
        <f>AF4*(AD14-AD13)</f>
        <v>2111.9999999999995</v>
      </c>
      <c r="AF14" s="33"/>
      <c r="AG14" s="1">
        <f>AF4*(AF14-AF13)</f>
        <v>0</v>
      </c>
      <c r="AH14" s="138">
        <f t="shared" si="0"/>
        <v>15551.99999999984</v>
      </c>
      <c r="AI14" s="139"/>
      <c r="AJ14" s="132"/>
      <c r="AM14" s="23"/>
      <c r="AN14" s="23"/>
      <c r="AO14" s="23"/>
      <c r="AP14" s="23"/>
      <c r="AQ14" s="23"/>
      <c r="AR14" s="23"/>
      <c r="AS14" s="23"/>
      <c r="AT14" s="23"/>
    </row>
    <row r="15" spans="1:46" ht="15" customHeight="1" thickBot="1">
      <c r="A15" s="1">
        <v>6</v>
      </c>
      <c r="B15" s="33">
        <v>52.64</v>
      </c>
      <c r="C15" s="1">
        <f>H4*(B15-B14)</f>
        <v>5183.999999999992</v>
      </c>
      <c r="D15" s="33"/>
      <c r="E15" s="1">
        <f>J3*(D15-D14)</f>
        <v>0</v>
      </c>
      <c r="F15" s="33">
        <v>5.92</v>
      </c>
      <c r="G15" s="1">
        <f>H4*(F15-F14)</f>
        <v>2111.9999999999977</v>
      </c>
      <c r="H15" s="33"/>
      <c r="I15" s="1">
        <f>N3*(H15-H14)</f>
        <v>0</v>
      </c>
      <c r="J15" s="33">
        <v>24.21</v>
      </c>
      <c r="K15" s="1">
        <f>P4*(J15-J14)</f>
        <v>3263.9999999999986</v>
      </c>
      <c r="L15" s="33"/>
      <c r="M15" s="1">
        <f>P4*(L15-L14)</f>
        <v>0</v>
      </c>
      <c r="N15" s="33">
        <v>0.83</v>
      </c>
      <c r="O15" s="1">
        <f>P4*(N15-N14)</f>
        <v>863.9999999999997</v>
      </c>
      <c r="P15" s="33"/>
      <c r="Q15" s="1">
        <f>P4*(P15-P14)</f>
        <v>0</v>
      </c>
      <c r="R15" s="33">
        <v>7.8</v>
      </c>
      <c r="S15" s="1">
        <f>X4*(R15-R14)</f>
        <v>2231.9999999999973</v>
      </c>
      <c r="T15" s="33"/>
      <c r="U15" s="1">
        <f>X4*(T15-T14)</f>
        <v>0</v>
      </c>
      <c r="V15" s="33">
        <v>1.12</v>
      </c>
      <c r="W15" s="1">
        <f>X4*(V15-V14)</f>
        <v>1512.0000000000005</v>
      </c>
      <c r="X15" s="33"/>
      <c r="Y15" s="1">
        <f>X4*(X15-X14)</f>
        <v>0</v>
      </c>
      <c r="Z15" s="33">
        <v>502.15</v>
      </c>
      <c r="AA15" s="1">
        <f>AF4*(Z15-Z14)</f>
        <v>6047.999999999956</v>
      </c>
      <c r="AB15" s="33"/>
      <c r="AC15" s="1">
        <f>AF4*(AB15-AB14)</f>
        <v>0</v>
      </c>
      <c r="AD15" s="33">
        <v>1.12</v>
      </c>
      <c r="AE15" s="1">
        <f>AF4*(AD15-AD14)</f>
        <v>2208.000000000001</v>
      </c>
      <c r="AF15" s="33"/>
      <c r="AG15" s="1">
        <f>AF4*(AF15-AF14)</f>
        <v>0</v>
      </c>
      <c r="AH15" s="138">
        <f t="shared" si="0"/>
        <v>16727.999999999945</v>
      </c>
      <c r="AI15" s="139"/>
      <c r="AJ15" s="132"/>
      <c r="AM15" s="23"/>
      <c r="AN15" s="23"/>
      <c r="AO15" s="23"/>
      <c r="AP15" s="23"/>
      <c r="AQ15" s="23"/>
      <c r="AR15" s="23"/>
      <c r="AS15" s="23"/>
      <c r="AT15" s="23"/>
    </row>
    <row r="16" spans="1:46" ht="15" customHeight="1" thickBot="1">
      <c r="A16" s="1">
        <v>7</v>
      </c>
      <c r="B16" s="33">
        <v>53.23</v>
      </c>
      <c r="C16" s="1">
        <f>H4*(B16-B15)</f>
        <v>5663.9999999999645</v>
      </c>
      <c r="D16" s="33"/>
      <c r="E16" s="1">
        <f>J3*(D16-D15)</f>
        <v>0</v>
      </c>
      <c r="F16" s="33">
        <v>6.07</v>
      </c>
      <c r="G16" s="1">
        <f>H4*(F16-F15)</f>
        <v>1440.0000000000034</v>
      </c>
      <c r="H16" s="33"/>
      <c r="I16" s="1">
        <f>N3*(H16-H15)</f>
        <v>0</v>
      </c>
      <c r="J16" s="33">
        <v>24.52</v>
      </c>
      <c r="K16" s="1">
        <f>P4*(J16-J15)</f>
        <v>2975.9999999999877</v>
      </c>
      <c r="L16" s="33"/>
      <c r="M16" s="1">
        <f>P4*(L16-L15)</f>
        <v>0</v>
      </c>
      <c r="N16" s="33">
        <v>0.92</v>
      </c>
      <c r="O16" s="1">
        <f>P4*(N16-N15)</f>
        <v>864.0000000000008</v>
      </c>
      <c r="P16" s="33"/>
      <c r="Q16" s="1">
        <f>P4*(P16-P15)</f>
        <v>0</v>
      </c>
      <c r="R16" s="33">
        <v>8.19</v>
      </c>
      <c r="S16" s="1">
        <f>X4*(R16-R15)</f>
        <v>2807.9999999999977</v>
      </c>
      <c r="T16" s="33"/>
      <c r="U16" s="1">
        <f>X4*(T16-T15)</f>
        <v>0</v>
      </c>
      <c r="V16" s="33">
        <v>1.13</v>
      </c>
      <c r="W16" s="1">
        <f>X4*(V16-V15)</f>
        <v>71.99999999999847</v>
      </c>
      <c r="X16" s="33"/>
      <c r="Y16" s="1">
        <f>X4*(X16-X15)</f>
        <v>0</v>
      </c>
      <c r="Z16" s="33">
        <v>502.81</v>
      </c>
      <c r="AA16" s="1">
        <f>AF4*(Z16-Z15)</f>
        <v>6336.00000000024</v>
      </c>
      <c r="AB16" s="33"/>
      <c r="AC16" s="1">
        <f>AF4*(AB16-AB15)</f>
        <v>0</v>
      </c>
      <c r="AD16" s="33">
        <v>1.35</v>
      </c>
      <c r="AE16" s="1">
        <f>AF4*(AD16-AD15)</f>
        <v>2208</v>
      </c>
      <c r="AF16" s="33"/>
      <c r="AG16" s="1">
        <f>AF4*(AF16-AF15)</f>
        <v>0</v>
      </c>
      <c r="AH16" s="138">
        <f t="shared" si="0"/>
        <v>17784.00000000019</v>
      </c>
      <c r="AI16" s="139"/>
      <c r="AJ16" s="132"/>
      <c r="AM16" s="23"/>
      <c r="AN16" s="23"/>
      <c r="AO16" s="23"/>
      <c r="AP16" s="23"/>
      <c r="AQ16" s="23"/>
      <c r="AR16" s="23"/>
      <c r="AS16" s="23"/>
      <c r="AT16" s="23"/>
    </row>
    <row r="17" spans="1:46" ht="15" customHeight="1" thickBot="1">
      <c r="A17" s="1">
        <v>8</v>
      </c>
      <c r="B17" s="33">
        <v>53.88</v>
      </c>
      <c r="C17" s="1">
        <f>H4*(B17-B16)</f>
        <v>6240.000000000055</v>
      </c>
      <c r="D17" s="33"/>
      <c r="E17" s="1">
        <f>J3*(D17-D16)</f>
        <v>0</v>
      </c>
      <c r="F17" s="33">
        <v>6.29</v>
      </c>
      <c r="G17" s="1">
        <f>H4*(F17-F16)</f>
        <v>2111.9999999999977</v>
      </c>
      <c r="H17" s="33"/>
      <c r="I17" s="1">
        <f>N3*(H17-H16)</f>
        <v>0</v>
      </c>
      <c r="J17" s="33">
        <v>24.97</v>
      </c>
      <c r="K17" s="1">
        <f>P4*(J17-J16)</f>
        <v>4319.999999999993</v>
      </c>
      <c r="L17" s="33"/>
      <c r="M17" s="1">
        <f>P4*(L17-L16)</f>
        <v>0</v>
      </c>
      <c r="N17" s="33">
        <v>1.04</v>
      </c>
      <c r="O17" s="1">
        <f>P4*(N17-N16)</f>
        <v>1152</v>
      </c>
      <c r="P17" s="33"/>
      <c r="Q17" s="1">
        <f>P4*(P17-P16)</f>
        <v>0</v>
      </c>
      <c r="R17" s="33">
        <v>8.89</v>
      </c>
      <c r="S17" s="1">
        <f>X4*(R17-R16)</f>
        <v>5040.000000000007</v>
      </c>
      <c r="T17" s="33"/>
      <c r="U17" s="1">
        <f>X4*(T17-T16)</f>
        <v>0</v>
      </c>
      <c r="V17" s="33">
        <v>1.32</v>
      </c>
      <c r="W17" s="1">
        <f>X4*(V17-V16)</f>
        <v>1368.0000000000011</v>
      </c>
      <c r="X17" s="33"/>
      <c r="Y17" s="1">
        <f>X4*(X17-X16)</f>
        <v>0</v>
      </c>
      <c r="Z17" s="33">
        <v>503.57</v>
      </c>
      <c r="AA17" s="1">
        <f>AF4*(Z17-Z16)</f>
        <v>7295.999999999913</v>
      </c>
      <c r="AB17" s="33"/>
      <c r="AC17" s="1">
        <f>AF4*(AB17-AB16)</f>
        <v>0</v>
      </c>
      <c r="AD17" s="33">
        <v>1.6</v>
      </c>
      <c r="AE17" s="1">
        <f>AF4*(AD17-AD16)</f>
        <v>2400</v>
      </c>
      <c r="AF17" s="33"/>
      <c r="AG17" s="1">
        <f>AF4*(AF17-AF16)</f>
        <v>0</v>
      </c>
      <c r="AH17" s="138">
        <f t="shared" si="0"/>
        <v>22895.999999999967</v>
      </c>
      <c r="AI17" s="139"/>
      <c r="AJ17" s="132"/>
      <c r="AM17" s="25"/>
      <c r="AN17" s="25"/>
      <c r="AO17" s="25"/>
      <c r="AP17" s="25"/>
      <c r="AQ17" s="25"/>
      <c r="AR17" s="25"/>
      <c r="AS17" s="25"/>
      <c r="AT17" s="23"/>
    </row>
    <row r="18" spans="1:46" ht="15" customHeight="1" thickBot="1">
      <c r="A18" s="1">
        <v>9</v>
      </c>
      <c r="B18" s="33">
        <v>54.31</v>
      </c>
      <c r="C18" s="1">
        <f>H4*(B18-B17)</f>
        <v>4127.999999999997</v>
      </c>
      <c r="D18" s="33"/>
      <c r="E18" s="1">
        <f>J3*(D18-D17)</f>
        <v>0</v>
      </c>
      <c r="F18" s="33">
        <v>6.41</v>
      </c>
      <c r="G18" s="1">
        <f>H4*(F18-F17)</f>
        <v>1152.000000000001</v>
      </c>
      <c r="H18" s="33"/>
      <c r="I18" s="1">
        <f>N3*(H18-H17)</f>
        <v>0</v>
      </c>
      <c r="J18" s="33">
        <v>25.25</v>
      </c>
      <c r="K18" s="1">
        <f>P4*(J18-J17)</f>
        <v>2688.000000000011</v>
      </c>
      <c r="L18" s="33"/>
      <c r="M18" s="1">
        <f>P4*(L18-L17)</f>
        <v>0</v>
      </c>
      <c r="N18" s="33">
        <v>1.1</v>
      </c>
      <c r="O18" s="1">
        <f>P4*(N18-N17)</f>
        <v>576.0000000000005</v>
      </c>
      <c r="P18" s="33"/>
      <c r="Q18" s="1">
        <f>P4*(P18-P17)</f>
        <v>0</v>
      </c>
      <c r="R18" s="33">
        <v>9.37</v>
      </c>
      <c r="S18" s="1">
        <f>X4*(R18-R17)</f>
        <v>3455.9999999999905</v>
      </c>
      <c r="T18" s="33"/>
      <c r="U18" s="1">
        <f>X4*(T18-T17)</f>
        <v>0</v>
      </c>
      <c r="V18" s="33">
        <v>1.48</v>
      </c>
      <c r="W18" s="1">
        <f>X4*(V18-V17)</f>
        <v>1151.9999999999993</v>
      </c>
      <c r="X18" s="33"/>
      <c r="Y18" s="1">
        <f>X4*(X18-X17)</f>
        <v>0</v>
      </c>
      <c r="Z18" s="33">
        <v>504.07</v>
      </c>
      <c r="AA18" s="1">
        <f>AF4*(Z18-Z17)</f>
        <v>4800</v>
      </c>
      <c r="AB18" s="33"/>
      <c r="AC18" s="1">
        <f>AF4*(AB18-AB17)</f>
        <v>0</v>
      </c>
      <c r="AD18" s="33">
        <v>1.72</v>
      </c>
      <c r="AE18" s="1">
        <f>AF4*(AD18-AD17)</f>
        <v>1151.9999999999989</v>
      </c>
      <c r="AF18" s="33"/>
      <c r="AG18" s="1">
        <f>AF4*(AF18-AF17)</f>
        <v>0</v>
      </c>
      <c r="AH18" s="138">
        <f t="shared" si="0"/>
        <v>15071.999999999998</v>
      </c>
      <c r="AI18" s="139"/>
      <c r="AJ18" s="132"/>
      <c r="AM18" s="25"/>
      <c r="AN18" s="25"/>
      <c r="AO18" s="25"/>
      <c r="AP18" s="25"/>
      <c r="AQ18" s="25"/>
      <c r="AR18" s="25"/>
      <c r="AS18" s="25"/>
      <c r="AT18" s="23"/>
    </row>
    <row r="19" spans="1:46" ht="15" customHeight="1" thickBot="1">
      <c r="A19" s="1">
        <v>10</v>
      </c>
      <c r="B19" s="33">
        <v>54.81</v>
      </c>
      <c r="C19" s="1">
        <f>H4*(B19-B18)</f>
        <v>4800</v>
      </c>
      <c r="D19" s="33"/>
      <c r="E19" s="1">
        <f>J3*(D19-D18)</f>
        <v>0</v>
      </c>
      <c r="F19" s="33">
        <v>6.57</v>
      </c>
      <c r="G19" s="1">
        <f>H4*(F19-F18)</f>
        <v>1536.0000000000014</v>
      </c>
      <c r="H19" s="33"/>
      <c r="I19" s="1">
        <f>H4*(H19-H18)</f>
        <v>0</v>
      </c>
      <c r="J19" s="33">
        <v>25.57</v>
      </c>
      <c r="K19" s="1">
        <f>P4*(J19-J18)</f>
        <v>3072.0000000000027</v>
      </c>
      <c r="L19" s="33"/>
      <c r="M19" s="1">
        <f>P4*(L19-L18)</f>
        <v>0</v>
      </c>
      <c r="N19" s="33">
        <v>1.18</v>
      </c>
      <c r="O19" s="1">
        <f>P4*(N19-N18)</f>
        <v>767.9999999999985</v>
      </c>
      <c r="P19" s="33"/>
      <c r="Q19" s="1">
        <f>P4*(P19-P18)</f>
        <v>0</v>
      </c>
      <c r="R19" s="33">
        <v>9.94</v>
      </c>
      <c r="S19" s="1">
        <f>X4*(R19-R18)</f>
        <v>4104.000000000002</v>
      </c>
      <c r="T19" s="33"/>
      <c r="U19" s="1">
        <f>X4*(T19-T18)</f>
        <v>0</v>
      </c>
      <c r="V19" s="33">
        <v>1.68</v>
      </c>
      <c r="W19" s="1">
        <f>X4*(V19-V18)</f>
        <v>1439.9999999999998</v>
      </c>
      <c r="X19" s="33"/>
      <c r="Y19" s="1">
        <f>X4*(X19-X18)</f>
        <v>0</v>
      </c>
      <c r="Z19" s="33">
        <v>504.64</v>
      </c>
      <c r="AA19" s="1">
        <f>AF4*(Z19-Z18)</f>
        <v>5471.9999999999345</v>
      </c>
      <c r="AB19" s="33"/>
      <c r="AC19" s="1">
        <f>AF4*(AB19-AB18)</f>
        <v>0</v>
      </c>
      <c r="AD19" s="33">
        <v>1.92</v>
      </c>
      <c r="AE19" s="1">
        <f>AF4*(AD19-AD18)</f>
        <v>1919.9999999999995</v>
      </c>
      <c r="AF19" s="33"/>
      <c r="AG19" s="1">
        <f>AF4*(AF19-AF18)</f>
        <v>0</v>
      </c>
      <c r="AH19" s="138">
        <f t="shared" si="0"/>
        <v>17447.999999999938</v>
      </c>
      <c r="AI19" s="139"/>
      <c r="AJ19" s="132"/>
      <c r="AM19" s="25"/>
      <c r="AN19" s="25"/>
      <c r="AO19" s="25"/>
      <c r="AP19" s="25"/>
      <c r="AQ19" s="25"/>
      <c r="AR19" s="25"/>
      <c r="AS19" s="25"/>
      <c r="AT19" s="23"/>
    </row>
    <row r="20" spans="1:46" ht="15" customHeight="1" thickBot="1">
      <c r="A20" s="1">
        <v>11</v>
      </c>
      <c r="B20" s="33">
        <v>55.5</v>
      </c>
      <c r="C20" s="1">
        <f>H4*(B20-B19)</f>
        <v>6623.999999999978</v>
      </c>
      <c r="D20" s="33"/>
      <c r="E20" s="1">
        <f>J3*(D20-D19)</f>
        <v>0</v>
      </c>
      <c r="F20" s="33">
        <v>6.8</v>
      </c>
      <c r="G20" s="1">
        <f>H4*(F20-F19)</f>
        <v>2207.9999999999955</v>
      </c>
      <c r="H20" s="33"/>
      <c r="I20" s="1">
        <f>H4*(H20-H19)</f>
        <v>0</v>
      </c>
      <c r="J20" s="33">
        <v>25.95</v>
      </c>
      <c r="K20" s="1">
        <f>P4*(J20-J19)</f>
        <v>3647.9999999999905</v>
      </c>
      <c r="L20" s="33"/>
      <c r="M20" s="1">
        <f>P4*(L20-L19)</f>
        <v>0</v>
      </c>
      <c r="N20" s="33">
        <v>1.29</v>
      </c>
      <c r="O20" s="1">
        <f>P4*(N20-N19)</f>
        <v>1056.000000000001</v>
      </c>
      <c r="P20" s="33"/>
      <c r="Q20" s="1">
        <f>P4*(P20-P19)</f>
        <v>0</v>
      </c>
      <c r="R20" s="33">
        <v>10.66</v>
      </c>
      <c r="S20" s="1">
        <f>X4*(R20-R19)</f>
        <v>5184.000000000005</v>
      </c>
      <c r="T20" s="33"/>
      <c r="U20" s="1">
        <f>X4*(T20-T19)</f>
        <v>0</v>
      </c>
      <c r="V20" s="33">
        <v>1.97</v>
      </c>
      <c r="W20" s="1">
        <f>X4*(V20-V19)</f>
        <v>2088.0000000000005</v>
      </c>
      <c r="X20" s="33"/>
      <c r="Y20" s="1">
        <f>X4*(X20-X19)</f>
        <v>0</v>
      </c>
      <c r="Z20" s="33">
        <v>505.37</v>
      </c>
      <c r="AA20" s="1">
        <f>AF4*(Z20-Z19)</f>
        <v>7008.000000000175</v>
      </c>
      <c r="AB20" s="33"/>
      <c r="AC20" s="1">
        <f>AF4*(AB20-AB19)</f>
        <v>0</v>
      </c>
      <c r="AD20" s="33">
        <v>2.18</v>
      </c>
      <c r="AE20" s="1">
        <f>AF4*(AD20-AD19)</f>
        <v>2496.0000000000023</v>
      </c>
      <c r="AF20" s="33"/>
      <c r="AG20" s="1">
        <f>AF4*(AF20-AF19)</f>
        <v>0</v>
      </c>
      <c r="AH20" s="138">
        <f t="shared" si="0"/>
        <v>22464.00000000015</v>
      </c>
      <c r="AI20" s="139"/>
      <c r="AJ20" s="132"/>
      <c r="AM20" s="23"/>
      <c r="AN20" s="23"/>
      <c r="AO20" s="23"/>
      <c r="AP20" s="23"/>
      <c r="AQ20" s="23"/>
      <c r="AR20" s="23"/>
      <c r="AS20" s="23"/>
      <c r="AT20" s="23"/>
    </row>
    <row r="21" spans="1:46" ht="15" customHeight="1" thickBot="1">
      <c r="A21" s="1">
        <v>12</v>
      </c>
      <c r="B21" s="33">
        <v>56.1</v>
      </c>
      <c r="C21" s="1">
        <f>H4*(B21-B20)</f>
        <v>5760.000000000014</v>
      </c>
      <c r="D21" s="33"/>
      <c r="E21" s="1">
        <f>H4*(D21-D20)</f>
        <v>0</v>
      </c>
      <c r="F21" s="33">
        <v>7</v>
      </c>
      <c r="G21" s="1">
        <f>H4*(F21-F20)</f>
        <v>1920.0000000000018</v>
      </c>
      <c r="H21" s="33"/>
      <c r="I21" s="1">
        <f>H4*(H21-H20)</f>
        <v>0</v>
      </c>
      <c r="J21" s="33">
        <v>26.28</v>
      </c>
      <c r="K21" s="1">
        <f>P4*(J21-J20)</f>
        <v>3168.0000000000177</v>
      </c>
      <c r="L21" s="33"/>
      <c r="M21" s="1">
        <f>P4*(L21-L20)</f>
        <v>0</v>
      </c>
      <c r="N21" s="33">
        <v>1.4</v>
      </c>
      <c r="O21" s="1">
        <f>P4*(N21-N20)</f>
        <v>1055.9999999999989</v>
      </c>
      <c r="P21" s="33"/>
      <c r="Q21" s="1">
        <f>P4*(P21-P20)</f>
        <v>0</v>
      </c>
      <c r="R21" s="33">
        <v>11.3</v>
      </c>
      <c r="S21" s="1">
        <f>X4*(R21-R20)</f>
        <v>4608.000000000004</v>
      </c>
      <c r="T21" s="33"/>
      <c r="U21" s="1">
        <f>X4*(T21-T20)</f>
        <v>0</v>
      </c>
      <c r="V21" s="33">
        <v>2.24</v>
      </c>
      <c r="W21" s="1">
        <f>X4*(V21-V20)</f>
        <v>1944.0000000000018</v>
      </c>
      <c r="X21" s="33"/>
      <c r="Y21" s="1">
        <f>X4*(X21-X20)</f>
        <v>0</v>
      </c>
      <c r="Z21" s="33">
        <v>506.01</v>
      </c>
      <c r="AA21" s="1">
        <f>AF4*(Z21-Z20)</f>
        <v>6143.999999999869</v>
      </c>
      <c r="AB21" s="33"/>
      <c r="AC21" s="1">
        <f>AF4*(AB21-AB20)</f>
        <v>0</v>
      </c>
      <c r="AD21" s="33">
        <v>2.42</v>
      </c>
      <c r="AE21" s="1">
        <f>AF4*(AD21-AD20)</f>
        <v>2303.9999999999977</v>
      </c>
      <c r="AF21" s="33"/>
      <c r="AG21" s="1">
        <f>AF4*(AF21-AF20)</f>
        <v>0</v>
      </c>
      <c r="AH21" s="138">
        <f t="shared" si="0"/>
        <v>19679.999999999905</v>
      </c>
      <c r="AI21" s="139"/>
      <c r="AJ21" s="132"/>
      <c r="AM21" s="23"/>
      <c r="AN21" s="23"/>
      <c r="AO21" s="23"/>
      <c r="AP21" s="23"/>
      <c r="AQ21" s="23"/>
      <c r="AR21" s="23"/>
      <c r="AS21" s="23"/>
      <c r="AT21" s="23"/>
    </row>
    <row r="22" spans="1:46" ht="15" customHeight="1" thickBot="1">
      <c r="A22" s="1">
        <v>13</v>
      </c>
      <c r="B22" s="33">
        <v>56.75</v>
      </c>
      <c r="C22" s="1">
        <f>H4*(B22-B21)</f>
        <v>6239.999999999986</v>
      </c>
      <c r="D22" s="33"/>
      <c r="E22" s="1">
        <f>H4*(D22-D21)</f>
        <v>0</v>
      </c>
      <c r="F22" s="33">
        <v>7.22</v>
      </c>
      <c r="G22" s="1">
        <f>H4*(F22-F21)</f>
        <v>2111.9999999999977</v>
      </c>
      <c r="H22" s="33"/>
      <c r="I22" s="1">
        <f>H4*(H22-H21)</f>
        <v>0</v>
      </c>
      <c r="J22" s="33">
        <v>26.63</v>
      </c>
      <c r="K22" s="1">
        <f>P4*(J22-J21)</f>
        <v>3359.9999999999795</v>
      </c>
      <c r="L22" s="33"/>
      <c r="M22" s="1">
        <f>P4*(L22-L21)</f>
        <v>0</v>
      </c>
      <c r="N22" s="33">
        <v>1.5</v>
      </c>
      <c r="O22" s="1">
        <f>P4*(N22-N21)</f>
        <v>960.0000000000009</v>
      </c>
      <c r="P22" s="33"/>
      <c r="Q22" s="1">
        <f>P4*(P22-P21)</f>
        <v>0</v>
      </c>
      <c r="R22" s="33">
        <v>11.98</v>
      </c>
      <c r="S22" s="1">
        <f>X4*(R22-R21)</f>
        <v>4895.999999999998</v>
      </c>
      <c r="T22" s="33"/>
      <c r="U22" s="1">
        <f>X4*(T22-T21)</f>
        <v>0</v>
      </c>
      <c r="V22" s="33">
        <v>2.51</v>
      </c>
      <c r="W22" s="1">
        <f>X4*(V22-V21)</f>
        <v>1943.9999999999968</v>
      </c>
      <c r="X22" s="33"/>
      <c r="Y22" s="1">
        <f>X4*(X22-X21)</f>
        <v>0</v>
      </c>
      <c r="Z22" s="33">
        <v>506.68</v>
      </c>
      <c r="AA22" s="1">
        <f>AF4*(Z22-Z21)</f>
        <v>6432.000000000153</v>
      </c>
      <c r="AB22" s="33"/>
      <c r="AC22" s="1">
        <f>AF4*(AB22-AB21)</f>
        <v>0</v>
      </c>
      <c r="AD22" s="33">
        <v>2.67</v>
      </c>
      <c r="AE22" s="1">
        <f>AF4*(AD22-AD21)</f>
        <v>2400</v>
      </c>
      <c r="AF22" s="33"/>
      <c r="AG22" s="1">
        <f>AF4*(AF22-AF21)</f>
        <v>0</v>
      </c>
      <c r="AH22" s="138">
        <f t="shared" si="0"/>
        <v>20928.000000000116</v>
      </c>
      <c r="AI22" s="139"/>
      <c r="AJ22" s="132"/>
      <c r="AM22" s="23"/>
      <c r="AN22" s="23"/>
      <c r="AO22" s="23"/>
      <c r="AP22" s="23"/>
      <c r="AQ22" s="23"/>
      <c r="AR22" s="23"/>
      <c r="AS22" s="23"/>
      <c r="AT22" s="23"/>
    </row>
    <row r="23" spans="1:46" ht="15" customHeight="1" thickBot="1">
      <c r="A23" s="1">
        <v>14</v>
      </c>
      <c r="B23" s="33">
        <v>57.31</v>
      </c>
      <c r="C23" s="1">
        <f>H4*(B23-B22)</f>
        <v>5376.000000000022</v>
      </c>
      <c r="D23" s="33"/>
      <c r="E23" s="1">
        <f>H4*(D23-D22)</f>
        <v>0</v>
      </c>
      <c r="F23" s="33">
        <v>7.41</v>
      </c>
      <c r="G23" s="1">
        <f>H4*(F23-F22)</f>
        <v>1824.0000000000036</v>
      </c>
      <c r="H23" s="33"/>
      <c r="I23" s="1">
        <f>H4*(H23-H22)</f>
        <v>0</v>
      </c>
      <c r="J23" s="33">
        <v>26.96</v>
      </c>
      <c r="K23" s="1">
        <f>P4*(J23-J22)</f>
        <v>3168.0000000000177</v>
      </c>
      <c r="L23" s="33"/>
      <c r="M23" s="1">
        <f>P4*(L23-L22)</f>
        <v>0</v>
      </c>
      <c r="N23" s="33">
        <v>1.6</v>
      </c>
      <c r="O23" s="1">
        <f>P4*(N23-N22)</f>
        <v>960.0000000000009</v>
      </c>
      <c r="P23" s="33"/>
      <c r="Q23" s="1">
        <f>P4*(P23-P22)</f>
        <v>0</v>
      </c>
      <c r="R23" s="33">
        <v>12.59</v>
      </c>
      <c r="S23" s="1">
        <f>X4*(R23-R22)</f>
        <v>4391.999999999996</v>
      </c>
      <c r="T23" s="33"/>
      <c r="U23" s="1">
        <f>X4*(T23-T22)</f>
        <v>0</v>
      </c>
      <c r="V23" s="33">
        <v>2.75</v>
      </c>
      <c r="W23" s="1">
        <f>X4*(V23-V22)</f>
        <v>1728.0000000000016</v>
      </c>
      <c r="X23" s="33"/>
      <c r="Y23" s="1">
        <f>X4*(X23-X22)</f>
        <v>0</v>
      </c>
      <c r="Z23" s="33">
        <v>507.29</v>
      </c>
      <c r="AA23" s="1">
        <f>AF4*(Z23-Z22)</f>
        <v>5856.000000000131</v>
      </c>
      <c r="AB23" s="33"/>
      <c r="AC23" s="1">
        <f>AF4*(AB23-AB22)</f>
        <v>0</v>
      </c>
      <c r="AD23" s="33">
        <v>2.9</v>
      </c>
      <c r="AE23" s="1">
        <f>AF4*(AD23-AD22)</f>
        <v>2208</v>
      </c>
      <c r="AF23" s="33"/>
      <c r="AG23" s="1">
        <f>AF4*(AF23-AF22)</f>
        <v>0</v>
      </c>
      <c r="AH23" s="138">
        <f t="shared" si="0"/>
        <v>18792.000000000167</v>
      </c>
      <c r="AI23" s="139"/>
      <c r="AJ23" s="132"/>
      <c r="AM23" s="23"/>
      <c r="AN23" s="23"/>
      <c r="AO23" s="23"/>
      <c r="AP23" s="23"/>
      <c r="AQ23" s="23"/>
      <c r="AR23" s="23"/>
      <c r="AS23" s="23"/>
      <c r="AT23" s="23"/>
    </row>
    <row r="24" spans="1:46" ht="15" customHeight="1" thickBot="1">
      <c r="A24" s="1">
        <v>15</v>
      </c>
      <c r="B24" s="33">
        <v>57.93</v>
      </c>
      <c r="C24" s="1">
        <f>H4*(B24-B23)</f>
        <v>5951.999999999975</v>
      </c>
      <c r="D24" s="33"/>
      <c r="E24" s="1">
        <f>H4*(D24-D23)</f>
        <v>0</v>
      </c>
      <c r="F24" s="33">
        <v>7.6</v>
      </c>
      <c r="G24" s="1">
        <f>H4*(F24-F23)</f>
        <v>1823.9999999999952</v>
      </c>
      <c r="H24" s="33"/>
      <c r="I24" s="1">
        <f>H4*(H24-H23)</f>
        <v>0</v>
      </c>
      <c r="J24" s="33">
        <v>27.31</v>
      </c>
      <c r="K24" s="1">
        <f>P4*(J24-J23)</f>
        <v>3359.9999999999795</v>
      </c>
      <c r="L24" s="33"/>
      <c r="M24" s="1">
        <f>P4*(L24-L23)</f>
        <v>0</v>
      </c>
      <c r="N24" s="33">
        <v>1.7</v>
      </c>
      <c r="O24" s="1">
        <f>P4*(N24-N23)</f>
        <v>959.9999999999987</v>
      </c>
      <c r="P24" s="33"/>
      <c r="Q24" s="1">
        <f>P4*(P24-P23)</f>
        <v>0</v>
      </c>
      <c r="R24" s="33">
        <v>13.2</v>
      </c>
      <c r="S24" s="1">
        <f>X4*(R24-R23)</f>
        <v>4391.999999999996</v>
      </c>
      <c r="T24" s="33"/>
      <c r="U24" s="1">
        <f>X4*(T24-T23)</f>
        <v>0</v>
      </c>
      <c r="V24" s="33">
        <v>3.02</v>
      </c>
      <c r="W24" s="1">
        <f>X4*(V24-V23)</f>
        <v>1944.0000000000002</v>
      </c>
      <c r="X24" s="33"/>
      <c r="Y24" s="1">
        <f>X4*(X24-X23)</f>
        <v>0</v>
      </c>
      <c r="Z24" s="33">
        <v>507.95</v>
      </c>
      <c r="AA24" s="1">
        <f>AF4*(Z24-Z23)</f>
        <v>6335.999999999694</v>
      </c>
      <c r="AB24" s="33"/>
      <c r="AC24" s="1">
        <f>AF4*(AB24-AB23)</f>
        <v>0</v>
      </c>
      <c r="AD24" s="33">
        <v>3.15</v>
      </c>
      <c r="AE24" s="1">
        <f>AF4*(AD24-AD23)</f>
        <v>2400</v>
      </c>
      <c r="AF24" s="33"/>
      <c r="AG24" s="1">
        <f>AF4*(AF24-AF23)</f>
        <v>0</v>
      </c>
      <c r="AH24" s="138">
        <f t="shared" si="0"/>
        <v>20039.999999999643</v>
      </c>
      <c r="AI24" s="139"/>
      <c r="AJ24" s="132"/>
      <c r="AM24" s="23"/>
      <c r="AN24" s="23"/>
      <c r="AO24" s="23"/>
      <c r="AP24" s="23"/>
      <c r="AQ24" s="23"/>
      <c r="AR24" s="23"/>
      <c r="AS24" s="23"/>
      <c r="AT24" s="23"/>
    </row>
    <row r="25" spans="1:46" ht="15" customHeight="1" thickBot="1">
      <c r="A25" s="1">
        <v>16</v>
      </c>
      <c r="B25" s="33">
        <v>58.61</v>
      </c>
      <c r="C25" s="1">
        <f>H4*(B25-B24)</f>
        <v>6527.999999999997</v>
      </c>
      <c r="D25" s="33"/>
      <c r="E25" s="1">
        <f>H4*(D25-D24)</f>
        <v>0</v>
      </c>
      <c r="F25" s="33">
        <v>7.82</v>
      </c>
      <c r="G25" s="1">
        <f>H4*(F25-F24)</f>
        <v>2112.0000000000064</v>
      </c>
      <c r="H25" s="33"/>
      <c r="I25" s="1">
        <f>N3*(H25-H24)</f>
        <v>0</v>
      </c>
      <c r="J25" s="33">
        <v>27.71</v>
      </c>
      <c r="K25" s="1">
        <f>P4*(J25-J24)</f>
        <v>3840.0000000000205</v>
      </c>
      <c r="L25" s="33"/>
      <c r="M25" s="1">
        <f>P4*(L25-L24)</f>
        <v>0</v>
      </c>
      <c r="N25" s="33">
        <v>1.8</v>
      </c>
      <c r="O25" s="1">
        <f>P4*(N25-N24)</f>
        <v>960.0000000000009</v>
      </c>
      <c r="P25" s="33"/>
      <c r="Q25" s="1">
        <f>P4*(P25-P24)</f>
        <v>0</v>
      </c>
      <c r="R25" s="33">
        <v>13.89</v>
      </c>
      <c r="S25" s="1">
        <f>X4*(R25-R24)</f>
        <v>4968.000000000009</v>
      </c>
      <c r="T25" s="33"/>
      <c r="U25" s="1">
        <f>X4*(T25-T24)</f>
        <v>0</v>
      </c>
      <c r="V25" s="33">
        <v>3.32</v>
      </c>
      <c r="W25" s="1">
        <f>X4*(V25-V24)</f>
        <v>2159.9999999999986</v>
      </c>
      <c r="X25" s="33"/>
      <c r="Y25" s="1">
        <f>X4*(X25-X24)</f>
        <v>0</v>
      </c>
      <c r="Z25" s="33">
        <v>508.59</v>
      </c>
      <c r="AA25" s="1">
        <f>AF4*(Z25-Z24)</f>
        <v>6143.999999999869</v>
      </c>
      <c r="AB25" s="33"/>
      <c r="AC25" s="1">
        <f>AF4*(AB25-AB24)</f>
        <v>0</v>
      </c>
      <c r="AD25" s="33">
        <v>3.41</v>
      </c>
      <c r="AE25" s="1">
        <f>AF4*(AD25-AD24)</f>
        <v>2496.0000000000023</v>
      </c>
      <c r="AF25" s="33"/>
      <c r="AG25" s="1">
        <f>AF4*(AF25-AF24)</f>
        <v>0</v>
      </c>
      <c r="AH25" s="138">
        <f t="shared" si="0"/>
        <v>21479.999999999898</v>
      </c>
      <c r="AI25" s="139"/>
      <c r="AJ25" s="132"/>
      <c r="AM25" s="23"/>
      <c r="AN25" s="23"/>
      <c r="AO25" s="23"/>
      <c r="AP25" s="23"/>
      <c r="AQ25" s="23"/>
      <c r="AR25" s="23"/>
      <c r="AS25" s="23"/>
      <c r="AT25" s="23"/>
    </row>
    <row r="26" spans="1:46" ht="15" customHeight="1" thickBot="1">
      <c r="A26" s="1">
        <v>17</v>
      </c>
      <c r="B26" s="33">
        <v>59.18</v>
      </c>
      <c r="C26" s="1">
        <f>H4*(B26-B25)</f>
        <v>5472.000000000003</v>
      </c>
      <c r="D26" s="33"/>
      <c r="E26" s="1">
        <f>H4*(D26-D25)</f>
        <v>0</v>
      </c>
      <c r="F26" s="33">
        <v>8.01</v>
      </c>
      <c r="G26" s="1">
        <f>H4*(F26-F25)</f>
        <v>1823.9999999999952</v>
      </c>
      <c r="H26" s="33"/>
      <c r="I26" s="1">
        <f>N3*(H26-H25)</f>
        <v>0</v>
      </c>
      <c r="J26" s="33">
        <v>28.04</v>
      </c>
      <c r="K26" s="1">
        <f>P4*(J26-J25)</f>
        <v>3167.9999999999836</v>
      </c>
      <c r="L26" s="33"/>
      <c r="M26" s="1">
        <f>P4*(L26-L25)</f>
        <v>0</v>
      </c>
      <c r="N26" s="33">
        <v>1.88</v>
      </c>
      <c r="O26" s="1">
        <f>P4*(N26-N25)</f>
        <v>767.9999999999985</v>
      </c>
      <c r="P26" s="33"/>
      <c r="Q26" s="1">
        <f>P4*(P26-P25)</f>
        <v>0</v>
      </c>
      <c r="R26" s="33">
        <v>14.46</v>
      </c>
      <c r="S26" s="1">
        <f>X4*(R26-R25)</f>
        <v>4104.000000000002</v>
      </c>
      <c r="T26" s="33"/>
      <c r="U26" s="1">
        <f>X4*(T26-T25)</f>
        <v>0</v>
      </c>
      <c r="V26" s="33">
        <v>3.57</v>
      </c>
      <c r="W26" s="1">
        <f>X4*(V26-V25)</f>
        <v>1800</v>
      </c>
      <c r="X26" s="33"/>
      <c r="Y26" s="1">
        <f>X4*(X26-X25)</f>
        <v>0</v>
      </c>
      <c r="Z26" s="33">
        <v>509.3</v>
      </c>
      <c r="AA26" s="1">
        <f>AF4*(Z26-Z25)</f>
        <v>6816.000000000349</v>
      </c>
      <c r="AB26" s="33"/>
      <c r="AC26" s="1">
        <f>AF4*(AB26-AB25)</f>
        <v>0</v>
      </c>
      <c r="AD26" s="33">
        <v>3.63</v>
      </c>
      <c r="AE26" s="1">
        <f>AF4*(AD26-AD25)</f>
        <v>2111.9999999999977</v>
      </c>
      <c r="AF26" s="33"/>
      <c r="AG26" s="1">
        <f>AF4*(AF26-AF25)</f>
        <v>0</v>
      </c>
      <c r="AH26" s="138">
        <f t="shared" si="0"/>
        <v>19560.000000000335</v>
      </c>
      <c r="AI26" s="139"/>
      <c r="AJ26" s="132"/>
      <c r="AM26" s="23"/>
      <c r="AN26" s="23"/>
      <c r="AO26" s="23"/>
      <c r="AP26" s="23"/>
      <c r="AQ26" s="23"/>
      <c r="AR26" s="23"/>
      <c r="AS26" s="23"/>
      <c r="AT26" s="23"/>
    </row>
    <row r="27" spans="1:46" ht="15" customHeight="1" thickBot="1">
      <c r="A27" s="1">
        <v>18</v>
      </c>
      <c r="B27" s="33">
        <v>59.79</v>
      </c>
      <c r="C27" s="1">
        <f>H4*(B27-B26)</f>
        <v>5855.9999999999945</v>
      </c>
      <c r="D27" s="33"/>
      <c r="E27" s="1">
        <f>J3*(D27-D26)</f>
        <v>0</v>
      </c>
      <c r="F27" s="33">
        <v>8.21</v>
      </c>
      <c r="G27" s="1">
        <f>H4*(F27-F26)</f>
        <v>1920.0000000000102</v>
      </c>
      <c r="H27" s="33"/>
      <c r="I27" s="1">
        <f>H4*(H27-H26)</f>
        <v>0</v>
      </c>
      <c r="J27" s="33">
        <v>28.39</v>
      </c>
      <c r="K27" s="1">
        <f>P4*(J27-J26)</f>
        <v>3360.0000000000136</v>
      </c>
      <c r="L27" s="33"/>
      <c r="M27" s="1">
        <f>P4*(L27-L26)</f>
        <v>0</v>
      </c>
      <c r="N27" s="33">
        <v>1.97</v>
      </c>
      <c r="O27" s="1">
        <f>P4*(N27-N26)</f>
        <v>864.0000000000008</v>
      </c>
      <c r="P27" s="33"/>
      <c r="Q27" s="1">
        <f>P4*(P27-P26)</f>
        <v>0</v>
      </c>
      <c r="R27" s="33">
        <v>15.08</v>
      </c>
      <c r="S27" s="1">
        <f>X4*(R27-R26)</f>
        <v>4463.9999999999945</v>
      </c>
      <c r="T27" s="33"/>
      <c r="U27" s="1">
        <f>X4*(T27-T26)</f>
        <v>0</v>
      </c>
      <c r="V27" s="33">
        <v>3.84</v>
      </c>
      <c r="W27" s="1">
        <f>X4*(V27-V26)</f>
        <v>1944.0000000000002</v>
      </c>
      <c r="X27" s="33"/>
      <c r="Y27" s="1">
        <f>X4*(X27-X26)</f>
        <v>0</v>
      </c>
      <c r="Z27" s="33">
        <v>509.96</v>
      </c>
      <c r="AA27" s="1">
        <f>AF4*(Z27-Z26)</f>
        <v>6335.999999999694</v>
      </c>
      <c r="AB27" s="33"/>
      <c r="AC27" s="1">
        <f>AF4*(AB27-AB26)</f>
        <v>0</v>
      </c>
      <c r="AD27" s="33">
        <v>3.87</v>
      </c>
      <c r="AE27" s="1">
        <f>AF4*(AD27-AD26)</f>
        <v>2304.000000000002</v>
      </c>
      <c r="AF27" s="33"/>
      <c r="AG27" s="1">
        <f>AF4*(AF27-AF26)</f>
        <v>0</v>
      </c>
      <c r="AH27" s="138">
        <f t="shared" si="0"/>
        <v>20015.999999999694</v>
      </c>
      <c r="AI27" s="139"/>
      <c r="AJ27" s="132"/>
      <c r="AM27" s="25"/>
      <c r="AN27" s="25"/>
      <c r="AO27" s="25"/>
      <c r="AP27" s="25"/>
      <c r="AQ27" s="25"/>
      <c r="AR27" s="25"/>
      <c r="AS27" s="25"/>
      <c r="AT27" s="23"/>
    </row>
    <row r="28" spans="1:46" ht="15" customHeight="1" thickBot="1">
      <c r="A28" s="1">
        <v>19</v>
      </c>
      <c r="B28" s="33">
        <v>60.34</v>
      </c>
      <c r="C28" s="1">
        <f>H4*(B28-B27)</f>
        <v>5280.000000000041</v>
      </c>
      <c r="D28" s="33"/>
      <c r="E28" s="1">
        <f>J3*(D28-D27)</f>
        <v>0</v>
      </c>
      <c r="F28" s="33">
        <v>8.39</v>
      </c>
      <c r="G28" s="1">
        <f>H4*(F28-F27)</f>
        <v>1727.9999999999973</v>
      </c>
      <c r="H28" s="33"/>
      <c r="I28" s="1">
        <f>N3*(H28-H27)</f>
        <v>0</v>
      </c>
      <c r="J28" s="33">
        <v>28.71</v>
      </c>
      <c r="K28" s="1">
        <f>P4*(J28-J27)</f>
        <v>3072.0000000000027</v>
      </c>
      <c r="L28" s="33"/>
      <c r="M28" s="1">
        <f>P4*(L28-L27)</f>
        <v>0</v>
      </c>
      <c r="N28" s="33">
        <v>2.07</v>
      </c>
      <c r="O28" s="1">
        <f>P4*(N28-N27)</f>
        <v>959.9999999999987</v>
      </c>
      <c r="P28" s="33"/>
      <c r="Q28" s="1">
        <f>P4*(P28-P27)</f>
        <v>0</v>
      </c>
      <c r="R28" s="33">
        <v>15.62</v>
      </c>
      <c r="S28" s="1">
        <f>X4*(R28-R27)</f>
        <v>3887.9999999999936</v>
      </c>
      <c r="T28" s="33"/>
      <c r="U28" s="1">
        <f>X4*(T28-T27)</f>
        <v>0</v>
      </c>
      <c r="V28" s="33">
        <v>4.08</v>
      </c>
      <c r="W28" s="1">
        <f>X4*(V28-V27)</f>
        <v>1728.0000000000016</v>
      </c>
      <c r="X28" s="33"/>
      <c r="Y28" s="1">
        <f>X4*(X28-X27)</f>
        <v>0</v>
      </c>
      <c r="Z28" s="33">
        <v>510.54</v>
      </c>
      <c r="AA28" s="1">
        <f>AF4*(Z28-Z27)</f>
        <v>5568.000000000393</v>
      </c>
      <c r="AB28" s="33"/>
      <c r="AC28" s="1">
        <f>AF4*(AB28-AB27)</f>
        <v>0</v>
      </c>
      <c r="AD28" s="33">
        <v>4.08</v>
      </c>
      <c r="AE28" s="1">
        <f>AF4*(AD28-AD27)</f>
        <v>2015.9999999999995</v>
      </c>
      <c r="AF28" s="33"/>
      <c r="AG28" s="1">
        <f>AF4*(AF28-AF27)</f>
        <v>0</v>
      </c>
      <c r="AH28" s="138">
        <f t="shared" si="0"/>
        <v>17808.00000000043</v>
      </c>
      <c r="AI28" s="139"/>
      <c r="AJ28" s="132"/>
      <c r="AM28" s="25"/>
      <c r="AN28" s="25"/>
      <c r="AO28" s="25"/>
      <c r="AP28" s="25"/>
      <c r="AQ28" s="25"/>
      <c r="AR28" s="25"/>
      <c r="AS28" s="25"/>
      <c r="AT28" s="23"/>
    </row>
    <row r="29" spans="1:46" ht="15" customHeight="1" thickBot="1">
      <c r="A29" s="1">
        <v>20</v>
      </c>
      <c r="B29" s="33">
        <v>61.11</v>
      </c>
      <c r="C29" s="1">
        <f>H4*(B29-B28)</f>
        <v>7391.999999999962</v>
      </c>
      <c r="D29" s="33"/>
      <c r="E29" s="1">
        <f>J3*(D29-D28)</f>
        <v>0</v>
      </c>
      <c r="F29" s="33">
        <v>8.64</v>
      </c>
      <c r="G29" s="1">
        <f>H4*(F29-F28)</f>
        <v>2400</v>
      </c>
      <c r="H29" s="33"/>
      <c r="I29" s="1">
        <f>N3*(H29-H28)</f>
        <v>0</v>
      </c>
      <c r="J29" s="33">
        <v>29.13</v>
      </c>
      <c r="K29" s="1">
        <f>P4*(J29-J28)</f>
        <v>4031.9999999999823</v>
      </c>
      <c r="L29" s="33"/>
      <c r="M29" s="1">
        <f>P4*(L29-L28)</f>
        <v>0</v>
      </c>
      <c r="N29" s="33">
        <v>2.19</v>
      </c>
      <c r="O29" s="1">
        <f>P4*(N29-N28)</f>
        <v>1152.000000000001</v>
      </c>
      <c r="P29" s="33"/>
      <c r="Q29" s="1">
        <f>P4*(P29-P28)</f>
        <v>0</v>
      </c>
      <c r="R29" s="33">
        <v>16.36</v>
      </c>
      <c r="S29" s="1">
        <f>X4*(R29-R28)</f>
        <v>5328.000000000002</v>
      </c>
      <c r="T29" s="33"/>
      <c r="U29" s="1">
        <f>X4*(T29-T28)</f>
        <v>0</v>
      </c>
      <c r="V29" s="33">
        <v>4.41</v>
      </c>
      <c r="W29" s="1">
        <f>X4*(V29-V28)</f>
        <v>2376.0000000000005</v>
      </c>
      <c r="X29" s="33"/>
      <c r="Y29" s="1">
        <f>X4*(X29-X28)</f>
        <v>0</v>
      </c>
      <c r="Z29" s="33">
        <v>511.32</v>
      </c>
      <c r="AA29" s="1">
        <f>AF4*(Z29-Z28)</f>
        <v>7487.999999999738</v>
      </c>
      <c r="AB29" s="33"/>
      <c r="AC29" s="1">
        <f>AF4*(AB29-AB28)</f>
        <v>0</v>
      </c>
      <c r="AD29" s="33">
        <v>4.38</v>
      </c>
      <c r="AE29" s="1">
        <f>AF4*(AD29-AD28)</f>
        <v>2879.999999999998</v>
      </c>
      <c r="AF29" s="33"/>
      <c r="AG29" s="1">
        <f>AF4*(AF29-AF28)</f>
        <v>0</v>
      </c>
      <c r="AH29" s="138">
        <f t="shared" si="0"/>
        <v>24239.999999999683</v>
      </c>
      <c r="AI29" s="139"/>
      <c r="AJ29" s="132"/>
      <c r="AM29" s="25"/>
      <c r="AN29" s="25"/>
      <c r="AO29" s="25"/>
      <c r="AP29" s="25"/>
      <c r="AQ29" s="25"/>
      <c r="AR29" s="25"/>
      <c r="AS29" s="25"/>
      <c r="AT29" s="23"/>
    </row>
    <row r="30" spans="1:46" ht="15" customHeight="1" thickBot="1">
      <c r="A30" s="1">
        <v>21</v>
      </c>
      <c r="B30" s="33">
        <v>61.66</v>
      </c>
      <c r="C30" s="1">
        <f>H4*(B30-B29)</f>
        <v>5279.999999999973</v>
      </c>
      <c r="D30" s="33"/>
      <c r="E30" s="1">
        <f>J3*(D30-D29)</f>
        <v>0</v>
      </c>
      <c r="F30" s="33">
        <v>8.82</v>
      </c>
      <c r="G30" s="1">
        <f>H4*(F30-F29)</f>
        <v>1727.9999999999973</v>
      </c>
      <c r="H30" s="33"/>
      <c r="I30" s="1">
        <f>N3*(H30-H29)</f>
        <v>0</v>
      </c>
      <c r="J30" s="33">
        <v>29.47</v>
      </c>
      <c r="K30" s="1">
        <f>P4*(J30-J29)</f>
        <v>3263.9999999999986</v>
      </c>
      <c r="L30" s="33"/>
      <c r="M30" s="1">
        <f>P4*(L30-L29)</f>
        <v>0</v>
      </c>
      <c r="N30" s="33">
        <v>2.31</v>
      </c>
      <c r="O30" s="1">
        <f>P4*(N30-N29)</f>
        <v>1152.000000000001</v>
      </c>
      <c r="P30" s="33"/>
      <c r="Q30" s="1">
        <f>P4*(P30-P29)</f>
        <v>0</v>
      </c>
      <c r="R30" s="33">
        <v>16.95</v>
      </c>
      <c r="S30" s="1">
        <f>X4*(R30-R29)</f>
        <v>4247.999999999999</v>
      </c>
      <c r="T30" s="33"/>
      <c r="U30" s="1">
        <f>X4*(T30-T29)</f>
        <v>0</v>
      </c>
      <c r="V30" s="33">
        <v>4.62</v>
      </c>
      <c r="W30" s="1">
        <f>X4*(V30-V29)</f>
        <v>1511.9999999999998</v>
      </c>
      <c r="X30" s="33"/>
      <c r="Y30" s="1">
        <f>X4*(X30-X29)</f>
        <v>0</v>
      </c>
      <c r="Z30" s="33">
        <v>511.96</v>
      </c>
      <c r="AA30" s="1">
        <f>AF4*(Z30-Z29)</f>
        <v>6143.999999999869</v>
      </c>
      <c r="AB30" s="33"/>
      <c r="AC30" s="1">
        <f>AF4*(AB30-AB29)</f>
        <v>0</v>
      </c>
      <c r="AD30" s="33">
        <v>4.59</v>
      </c>
      <c r="AE30" s="1">
        <f>AF4*(AD30-AD29)</f>
        <v>2015.9999999999995</v>
      </c>
      <c r="AF30" s="33"/>
      <c r="AG30" s="1">
        <f>AF4*(AF30-AF29)</f>
        <v>0</v>
      </c>
      <c r="AH30" s="138">
        <f t="shared" si="0"/>
        <v>18935.99999999984</v>
      </c>
      <c r="AI30" s="139"/>
      <c r="AJ30" s="132"/>
      <c r="AM30" s="25"/>
      <c r="AN30" s="25"/>
      <c r="AO30" s="25"/>
      <c r="AP30" s="25"/>
      <c r="AQ30" s="25"/>
      <c r="AR30" s="25"/>
      <c r="AS30" s="25"/>
      <c r="AT30" s="23"/>
    </row>
    <row r="31" spans="1:46" ht="15" customHeight="1" thickBot="1">
      <c r="A31" s="1">
        <v>22</v>
      </c>
      <c r="B31" s="33">
        <v>61.937</v>
      </c>
      <c r="C31" s="1">
        <f>H4*(B31-B30)</f>
        <v>2659.20000000001</v>
      </c>
      <c r="D31" s="33"/>
      <c r="E31" s="1">
        <f>J3*(D31-D30)</f>
        <v>0</v>
      </c>
      <c r="F31" s="33">
        <v>8.981</v>
      </c>
      <c r="G31" s="1">
        <f>H4*(F31-F30)</f>
        <v>1545.599999999996</v>
      </c>
      <c r="H31" s="33"/>
      <c r="I31" s="1">
        <f>N3*(H31-H30)</f>
        <v>0</v>
      </c>
      <c r="J31" s="33">
        <v>29.53</v>
      </c>
      <c r="K31" s="1">
        <f>P4*(J31-J30)</f>
        <v>576.0000000000218</v>
      </c>
      <c r="L31" s="33"/>
      <c r="M31" s="1">
        <f>P4*(L31-L30)</f>
        <v>0</v>
      </c>
      <c r="N31" s="33">
        <v>2.39</v>
      </c>
      <c r="O31" s="1">
        <f>P4*(N31-N30)</f>
        <v>768.0000000000007</v>
      </c>
      <c r="P31" s="33"/>
      <c r="Q31" s="1">
        <f>P4*(P31-P30)</f>
        <v>0</v>
      </c>
      <c r="R31" s="33">
        <v>17.33</v>
      </c>
      <c r="S31" s="1">
        <f>X4*(R31-R30)</f>
        <v>2735.9999999999927</v>
      </c>
      <c r="T31" s="33"/>
      <c r="U31" s="1">
        <f>X4*(T31-T30)</f>
        <v>0</v>
      </c>
      <c r="V31" s="33">
        <v>4.71</v>
      </c>
      <c r="W31" s="1">
        <f>X4*(V31-V30)</f>
        <v>647.999999999999</v>
      </c>
      <c r="X31" s="33"/>
      <c r="Y31" s="1">
        <f>X4*(X31-X30)</f>
        <v>0</v>
      </c>
      <c r="Z31" s="33">
        <v>512.41</v>
      </c>
      <c r="AA31" s="1">
        <f>AF4*(Z31-Z30)</f>
        <v>4319.999999999891</v>
      </c>
      <c r="AB31" s="33"/>
      <c r="AC31" s="1">
        <f>AF4*(AB31-AB30)</f>
        <v>0</v>
      </c>
      <c r="AD31" s="33">
        <v>4.81</v>
      </c>
      <c r="AE31" s="1">
        <f>AF4*(AD31-AD30)</f>
        <v>2111.9999999999977</v>
      </c>
      <c r="AF31" s="33"/>
      <c r="AG31" s="1">
        <f>AF4*(AF31-AF30)</f>
        <v>0</v>
      </c>
      <c r="AH31" s="138">
        <f t="shared" si="0"/>
        <v>10291.199999999915</v>
      </c>
      <c r="AI31" s="139"/>
      <c r="AJ31" s="132"/>
      <c r="AM31" s="25"/>
      <c r="AN31" s="25"/>
      <c r="AO31" s="25"/>
      <c r="AP31" s="25"/>
      <c r="AQ31" s="25"/>
      <c r="AR31" s="25"/>
      <c r="AS31" s="25"/>
      <c r="AT31" s="23"/>
    </row>
    <row r="32" spans="1:46" ht="15" customHeight="1" thickBot="1">
      <c r="A32" s="1">
        <v>23</v>
      </c>
      <c r="B32" s="33">
        <v>62.55</v>
      </c>
      <c r="C32" s="1">
        <f>H4*(B32-B31)</f>
        <v>5884.799999999996</v>
      </c>
      <c r="D32" s="33"/>
      <c r="E32" s="1">
        <f>J3*(D32-D31)</f>
        <v>0</v>
      </c>
      <c r="F32" s="33">
        <v>9.11</v>
      </c>
      <c r="G32" s="1">
        <f>H4*(F32-F31)</f>
        <v>1238.3999999999958</v>
      </c>
      <c r="H32" s="33"/>
      <c r="I32" s="1">
        <f>N3*(H32-H31)</f>
        <v>0</v>
      </c>
      <c r="J32" s="33">
        <v>29.97</v>
      </c>
      <c r="K32" s="1">
        <f>P4*(J32-J31)</f>
        <v>4223.999999999978</v>
      </c>
      <c r="L32" s="33"/>
      <c r="M32" s="1">
        <f>P4*(L32-L31)</f>
        <v>0</v>
      </c>
      <c r="N32" s="33">
        <v>2.47</v>
      </c>
      <c r="O32" s="1">
        <f>P4*(N32-N31)</f>
        <v>768.0000000000007</v>
      </c>
      <c r="P32" s="33"/>
      <c r="Q32" s="1">
        <f>P4*(P32-P31)</f>
        <v>0</v>
      </c>
      <c r="R32" s="33">
        <v>17.83</v>
      </c>
      <c r="S32" s="1">
        <f>X4*(R32-R31)</f>
        <v>3600</v>
      </c>
      <c r="T32" s="33"/>
      <c r="U32" s="1">
        <f>X4*(T32-T31)</f>
        <v>0</v>
      </c>
      <c r="V32" s="33">
        <v>4.9</v>
      </c>
      <c r="W32" s="1">
        <f>X4*(V32-V31)</f>
        <v>1368.0000000000027</v>
      </c>
      <c r="X32" s="33"/>
      <c r="Y32" s="1">
        <f>X4*(X32-X31)</f>
        <v>0</v>
      </c>
      <c r="Z32" s="33">
        <v>512.91</v>
      </c>
      <c r="AA32" s="1">
        <f>AF4*(Z32-Z31)</f>
        <v>4800</v>
      </c>
      <c r="AB32" s="33"/>
      <c r="AC32" s="1">
        <f>AF4*(AB32-AB31)</f>
        <v>0</v>
      </c>
      <c r="AD32" s="33">
        <v>4.92</v>
      </c>
      <c r="AE32" s="1">
        <f>AF4*(AD32-AD31)</f>
        <v>1056.0000000000032</v>
      </c>
      <c r="AF32" s="33"/>
      <c r="AG32" s="1">
        <f>AF4*(AF32-AF31)</f>
        <v>0</v>
      </c>
      <c r="AH32" s="138">
        <f t="shared" si="0"/>
        <v>18508.799999999974</v>
      </c>
      <c r="AI32" s="139"/>
      <c r="AJ32" s="132"/>
      <c r="AM32" s="23"/>
      <c r="AN32" s="23"/>
      <c r="AO32" s="23"/>
      <c r="AP32" s="23"/>
      <c r="AQ32" s="23"/>
      <c r="AR32" s="23"/>
      <c r="AS32" s="23"/>
      <c r="AT32" s="23"/>
    </row>
    <row r="33" spans="1:46" ht="15" customHeight="1" thickBot="1">
      <c r="A33" s="1">
        <v>24</v>
      </c>
      <c r="B33" s="33">
        <v>63.18</v>
      </c>
      <c r="C33" s="1">
        <f>H4*(B33-B32)</f>
        <v>6048.000000000025</v>
      </c>
      <c r="D33" s="33"/>
      <c r="E33" s="1">
        <f>J3*(D33-D32)</f>
        <v>0</v>
      </c>
      <c r="F33" s="33">
        <v>9.25</v>
      </c>
      <c r="G33" s="1">
        <f>H4*(F33-F32)</f>
        <v>1344.0000000000055</v>
      </c>
      <c r="H33" s="33"/>
      <c r="I33" s="1">
        <f>N3*(H33-H32)</f>
        <v>0</v>
      </c>
      <c r="J33" s="33">
        <v>30.81</v>
      </c>
      <c r="K33" s="1">
        <f>P4*(J33-J32)</f>
        <v>8063.999999999998</v>
      </c>
      <c r="L33" s="33"/>
      <c r="M33" s="1">
        <f>P4*(L33-L32)</f>
        <v>0</v>
      </c>
      <c r="N33" s="33">
        <v>2.52</v>
      </c>
      <c r="O33" s="1">
        <f>P4*(N33-N32)</f>
        <v>479.9999999999983</v>
      </c>
      <c r="P33" s="33"/>
      <c r="Q33" s="1">
        <f>P4*(P33-P32)</f>
        <v>0</v>
      </c>
      <c r="R33" s="33">
        <v>18.53</v>
      </c>
      <c r="S33" s="1">
        <f>X4*(R33-R32)</f>
        <v>5040.00000000002</v>
      </c>
      <c r="T33" s="33"/>
      <c r="U33" s="1">
        <f>X4*(T33-T32)</f>
        <v>0</v>
      </c>
      <c r="V33" s="33">
        <v>5.13</v>
      </c>
      <c r="W33" s="1">
        <f>X4*(V33-V32)</f>
        <v>1655.9999999999966</v>
      </c>
      <c r="X33" s="33"/>
      <c r="Y33" s="1">
        <f>X4*(X33-X32)</f>
        <v>0</v>
      </c>
      <c r="Z33" s="33">
        <v>513.52</v>
      </c>
      <c r="AA33" s="1">
        <f>AF4*(Z33-Z32)</f>
        <v>5856.000000000131</v>
      </c>
      <c r="AB33" s="33"/>
      <c r="AC33" s="1">
        <f>AF4*(AB33-AB32)</f>
        <v>0</v>
      </c>
      <c r="AD33" s="33">
        <v>5.06</v>
      </c>
      <c r="AE33" s="1">
        <f>AF4*(AD33-AD32)</f>
        <v>1343.9999999999968</v>
      </c>
      <c r="AF33" s="33"/>
      <c r="AG33" s="1">
        <f>AF4*(AF33-AF32)</f>
        <v>0</v>
      </c>
      <c r="AH33" s="138">
        <f t="shared" si="0"/>
        <v>25008.000000000175</v>
      </c>
      <c r="AI33" s="139"/>
      <c r="AJ33" s="132"/>
      <c r="AM33" s="23"/>
      <c r="AN33" s="23"/>
      <c r="AO33" s="23"/>
      <c r="AP33" s="23"/>
      <c r="AQ33" s="23"/>
      <c r="AR33" s="23"/>
      <c r="AS33" s="23"/>
      <c r="AT33" s="23"/>
    </row>
    <row r="34" spans="1:46" ht="15" customHeight="1" thickBot="1">
      <c r="A34" s="1">
        <v>1</v>
      </c>
      <c r="B34" s="33">
        <v>63.72</v>
      </c>
      <c r="C34" s="1">
        <f>H4*(B34-B33)</f>
        <v>5183.999999999992</v>
      </c>
      <c r="D34" s="33"/>
      <c r="E34" s="1">
        <f>H4*(D35-D34)</f>
        <v>0</v>
      </c>
      <c r="F34" s="33">
        <v>9.51</v>
      </c>
      <c r="G34" s="1">
        <f>H4*(F34-F33)</f>
        <v>2495.999999999998</v>
      </c>
      <c r="H34" s="33"/>
      <c r="I34" s="1">
        <f>N3*(H34-H33)</f>
        <v>0</v>
      </c>
      <c r="J34" s="33">
        <v>30.9</v>
      </c>
      <c r="K34" s="1">
        <f>P4*(J34-J33)</f>
        <v>863.9999999999986</v>
      </c>
      <c r="L34" s="33"/>
      <c r="M34" s="1">
        <f>P4*(L34-L33)</f>
        <v>0</v>
      </c>
      <c r="N34" s="33">
        <v>2.6</v>
      </c>
      <c r="O34" s="1">
        <f>P4*(N34-N33)</f>
        <v>768.0000000000007</v>
      </c>
      <c r="P34" s="33"/>
      <c r="Q34" s="1">
        <f>P4*(P34-P33)</f>
        <v>0</v>
      </c>
      <c r="R34" s="33">
        <v>18.95</v>
      </c>
      <c r="S34" s="1">
        <f>X4*(R34-R33)</f>
        <v>3023.999999999987</v>
      </c>
      <c r="T34" s="33"/>
      <c r="U34" s="1">
        <f>X4*(T34-T33)</f>
        <v>0</v>
      </c>
      <c r="V34" s="33">
        <v>5.3</v>
      </c>
      <c r="W34" s="1">
        <f>X4*(V34-V33)</f>
        <v>1223.9999999999995</v>
      </c>
      <c r="X34" s="33"/>
      <c r="Y34" s="1">
        <f>X4*(X34-X33)</f>
        <v>0</v>
      </c>
      <c r="Z34" s="33">
        <v>514.08</v>
      </c>
      <c r="AA34" s="1">
        <f>AF4*(Z34-Z33)</f>
        <v>5376.0000000005675</v>
      </c>
      <c r="AB34" s="33"/>
      <c r="AC34" s="1">
        <f>AF4*(AB34-AB33)</f>
        <v>0</v>
      </c>
      <c r="AD34" s="33">
        <v>5.22</v>
      </c>
      <c r="AE34" s="1">
        <f>AF4*(AD34-AD33)</f>
        <v>1536.0000000000014</v>
      </c>
      <c r="AF34" s="33"/>
      <c r="AG34" s="1">
        <f>AF4*(AF34-AF33)</f>
        <v>0</v>
      </c>
      <c r="AH34" s="138">
        <f t="shared" si="0"/>
        <v>14448.000000000546</v>
      </c>
      <c r="AI34" s="139"/>
      <c r="AJ34" s="132"/>
      <c r="AM34" s="23"/>
      <c r="AN34" s="23"/>
      <c r="AO34" s="23"/>
      <c r="AP34" s="23"/>
      <c r="AQ34" s="23"/>
      <c r="AR34" s="23"/>
      <c r="AS34" s="23"/>
      <c r="AT34" s="23"/>
    </row>
    <row r="35" spans="1:46" ht="15" customHeight="1" thickBot="1">
      <c r="A35" s="1">
        <v>2</v>
      </c>
      <c r="B35" s="33">
        <v>64.46</v>
      </c>
      <c r="C35" s="1">
        <f>H4*(B35-B34)</f>
        <v>7103.999999999951</v>
      </c>
      <c r="D35" s="33"/>
      <c r="E35" s="5">
        <f>H4*(E35-E34)</f>
        <v>0</v>
      </c>
      <c r="F35" s="33">
        <v>9.76</v>
      </c>
      <c r="G35" s="5">
        <f>H4*(F35-F34)</f>
        <v>2400</v>
      </c>
      <c r="H35" s="33"/>
      <c r="I35" s="5">
        <v>0</v>
      </c>
      <c r="J35" s="33">
        <v>31.08</v>
      </c>
      <c r="K35" s="1">
        <f>P4*(J35-J34)</f>
        <v>1727.9999999999973</v>
      </c>
      <c r="L35" s="33"/>
      <c r="M35" s="1">
        <f>P4*(L35-L34)</f>
        <v>0</v>
      </c>
      <c r="N35" s="33">
        <v>2.66</v>
      </c>
      <c r="O35" s="1">
        <f>P4*(N35-N34)</f>
        <v>576.0000000000005</v>
      </c>
      <c r="P35" s="33"/>
      <c r="Q35" s="1">
        <f>P4*(P35-P34)</f>
        <v>0</v>
      </c>
      <c r="R35" s="33">
        <v>19.74</v>
      </c>
      <c r="S35" s="1">
        <f>X4*(R35-R34)</f>
        <v>5687.999999999994</v>
      </c>
      <c r="T35" s="33"/>
      <c r="U35" s="1">
        <f>X4*(T35-T34)</f>
        <v>0</v>
      </c>
      <c r="V35" s="33">
        <v>5.51</v>
      </c>
      <c r="W35" s="1">
        <f>X4*(V35-V34)</f>
        <v>1511.9999999999998</v>
      </c>
      <c r="X35" s="33"/>
      <c r="Y35" s="1">
        <f>X4*(X35-X34)</f>
        <v>0</v>
      </c>
      <c r="Z35" s="33">
        <v>514.96</v>
      </c>
      <c r="AA35" s="1">
        <f>AF4*(Z35-Z34)</f>
        <v>8447.999999999956</v>
      </c>
      <c r="AB35" s="33"/>
      <c r="AC35" s="1">
        <f>AF4*(AB35-AB34)</f>
        <v>0</v>
      </c>
      <c r="AD35" s="33">
        <v>5.57</v>
      </c>
      <c r="AE35" s="1">
        <f>AF4*(AD35-AD34)</f>
        <v>3360.000000000005</v>
      </c>
      <c r="AF35" s="33"/>
      <c r="AG35" s="1">
        <f>AF4*(AF35-AF34)</f>
        <v>0</v>
      </c>
      <c r="AH35" s="138">
        <f t="shared" si="0"/>
        <v>2591.9999999999786</v>
      </c>
      <c r="AI35" s="139"/>
      <c r="AJ35" s="132"/>
      <c r="AM35" s="23"/>
      <c r="AN35" s="23"/>
      <c r="AO35" s="23"/>
      <c r="AP35" s="23"/>
      <c r="AQ35" s="23"/>
      <c r="AR35" s="23"/>
      <c r="AS35" s="23"/>
      <c r="AT35" s="23"/>
    </row>
    <row r="36" spans="1:46" ht="15" customHeight="1">
      <c r="A36" s="5" t="s">
        <v>29</v>
      </c>
      <c r="B36" s="5"/>
      <c r="C36" s="5">
        <f>SUM(C12:C35)</f>
        <v>135071.99999999994</v>
      </c>
      <c r="D36" s="5"/>
      <c r="E36" s="5">
        <f>SUM(E21:E26)</f>
        <v>0</v>
      </c>
      <c r="F36" s="5"/>
      <c r="G36" s="5">
        <f>SUM(G12:G35)</f>
        <v>44736.000000000015</v>
      </c>
      <c r="H36" s="5"/>
      <c r="I36" s="5">
        <f>SUM(I10:I35)</f>
        <v>0</v>
      </c>
      <c r="J36" s="5"/>
      <c r="K36" s="5">
        <f>SUM(K12:K35)</f>
        <v>74879.99999999997</v>
      </c>
      <c r="L36" s="5"/>
      <c r="M36" s="5">
        <f>SUM(M12:M35)</f>
        <v>0</v>
      </c>
      <c r="N36" s="9"/>
      <c r="O36" s="5">
        <f>SUM(O12:O35)</f>
        <v>19583.999999999996</v>
      </c>
      <c r="P36" s="14"/>
      <c r="Q36" s="5">
        <f>SUM(Q12:Q35)</f>
        <v>0</v>
      </c>
      <c r="R36" s="5"/>
      <c r="S36" s="5">
        <f>SUM(S12:S35)</f>
        <v>90432</v>
      </c>
      <c r="T36" s="5"/>
      <c r="U36" s="5">
        <f>SUM(U12:U35)</f>
        <v>0</v>
      </c>
      <c r="V36" s="5"/>
      <c r="W36" s="5">
        <f>SUM(W12:W35)</f>
        <v>33696</v>
      </c>
      <c r="X36" s="5"/>
      <c r="Y36" s="5">
        <f>SUM(Y12:Y35)</f>
        <v>0</v>
      </c>
      <c r="Z36" s="5"/>
      <c r="AA36" s="5">
        <f>SUM(AA12:AA35)</f>
        <v>147744.0000000004</v>
      </c>
      <c r="AB36" s="9"/>
      <c r="AC36" s="5">
        <f>SUM(AC12:AC35)</f>
        <v>0</v>
      </c>
      <c r="AD36" s="14"/>
      <c r="AE36" s="5">
        <f>SUM(AE12:AE35)</f>
        <v>51168.00000000001</v>
      </c>
      <c r="AF36" s="5"/>
      <c r="AG36" s="5">
        <f>SUM(AG12:AG35)</f>
        <v>0</v>
      </c>
      <c r="AH36" s="138">
        <f>(C36-E36+K36-M36+S36-U36+AA36-AC36)</f>
        <v>448128.0000000003</v>
      </c>
      <c r="AI36" s="139"/>
      <c r="AJ36" s="132"/>
      <c r="AL36" s="41"/>
      <c r="AM36" s="23"/>
      <c r="AN36" s="23"/>
      <c r="AO36" s="23"/>
      <c r="AP36" s="23"/>
      <c r="AQ36" s="23"/>
      <c r="AR36" s="23"/>
      <c r="AS36" s="23"/>
      <c r="AT36" s="23"/>
    </row>
    <row r="37" spans="1:46" ht="1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0"/>
      <c r="O37" s="6"/>
      <c r="P37" s="12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10"/>
      <c r="AC37" s="6"/>
      <c r="AD37" s="12"/>
      <c r="AE37" s="6"/>
      <c r="AF37" s="6"/>
      <c r="AG37" s="6"/>
      <c r="AH37" s="138"/>
      <c r="AI37" s="139"/>
      <c r="AJ37" s="132"/>
      <c r="AM37" s="23"/>
      <c r="AN37" s="23"/>
      <c r="AO37" s="23"/>
      <c r="AP37" s="23"/>
      <c r="AQ37" s="23"/>
      <c r="AR37" s="23"/>
      <c r="AS37" s="23"/>
      <c r="AT37" s="23"/>
    </row>
    <row r="38" spans="36:46" ht="12.75">
      <c r="AJ38" s="2"/>
      <c r="AL38" s="23"/>
      <c r="AM38" s="23"/>
      <c r="AN38" s="23"/>
      <c r="AO38" s="23"/>
      <c r="AP38" s="23"/>
      <c r="AQ38" s="23"/>
      <c r="AR38" s="23"/>
      <c r="AS38" s="23"/>
      <c r="AT38" s="23"/>
    </row>
    <row r="39" spans="36:46" ht="12.75">
      <c r="AJ39" s="2"/>
      <c r="AL39" s="23"/>
      <c r="AM39" s="23"/>
      <c r="AN39" s="26"/>
      <c r="AO39" s="25"/>
      <c r="AP39" s="23"/>
      <c r="AQ39" s="26"/>
      <c r="AR39" s="25"/>
      <c r="AS39" s="25"/>
      <c r="AT39" s="23"/>
    </row>
    <row r="40" spans="38:46" ht="12.75">
      <c r="AL40" s="23"/>
      <c r="AM40" s="23"/>
      <c r="AN40" s="27"/>
      <c r="AO40" s="23"/>
      <c r="AP40" s="23"/>
      <c r="AQ40" s="27"/>
      <c r="AR40" s="23"/>
      <c r="AS40" s="23"/>
      <c r="AT40" s="23"/>
    </row>
    <row r="41" spans="38:46" ht="12.75">
      <c r="AL41" s="23"/>
      <c r="AM41" s="23"/>
      <c r="AN41" s="26"/>
      <c r="AO41" s="25"/>
      <c r="AP41" s="23"/>
      <c r="AQ41" s="26"/>
      <c r="AR41" s="25"/>
      <c r="AS41" s="25"/>
      <c r="AT41" s="23"/>
    </row>
    <row r="42" spans="38:46" ht="12.75">
      <c r="AL42" s="23"/>
      <c r="AM42" s="23"/>
      <c r="AN42" s="23"/>
      <c r="AO42" s="23"/>
      <c r="AP42" s="23"/>
      <c r="AQ42" s="23"/>
      <c r="AR42" s="23"/>
      <c r="AS42" s="23"/>
      <c r="AT42" s="23"/>
    </row>
  </sheetData>
  <sheetProtection/>
  <printOptions verticalCentered="1"/>
  <pageMargins left="0" right="0" top="0.11811023622047245" bottom="0.1968503937007874" header="0.1968503937007874" footer="0.1968503937007874"/>
  <pageSetup horizontalDpi="300" verticalDpi="300" orientation="landscape" paperSize="9" scale="80" r:id="rId1"/>
  <colBreaks count="2" manualBreakCount="2">
    <brk id="17" max="36" man="1"/>
    <brk id="47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AH40"/>
  <sheetViews>
    <sheetView zoomScalePageLayoutView="0" workbookViewId="0" topLeftCell="P1">
      <selection activeCell="AB14" sqref="AB14"/>
    </sheetView>
  </sheetViews>
  <sheetFormatPr defaultColWidth="9.00390625" defaultRowHeight="12.75"/>
  <cols>
    <col min="1" max="1" width="5.75390625" style="0" customWidth="1"/>
    <col min="2" max="2" width="13.125" style="0" customWidth="1"/>
    <col min="3" max="3" width="10.375" style="0" customWidth="1"/>
    <col min="4" max="4" width="12.25390625" style="0" customWidth="1"/>
    <col min="5" max="5" width="9.75390625" style="0" customWidth="1"/>
    <col min="6" max="6" width="12.375" style="0" customWidth="1"/>
    <col min="7" max="7" width="9.75390625" style="0" customWidth="1"/>
    <col min="8" max="8" width="12.375" style="0" customWidth="1"/>
    <col min="9" max="9" width="9.875" style="0" customWidth="1"/>
    <col min="10" max="10" width="12.25390625" style="0" customWidth="1"/>
    <col min="11" max="11" width="9.75390625" style="0" customWidth="1"/>
    <col min="12" max="12" width="12.125" style="0" customWidth="1"/>
    <col min="13" max="13" width="9.75390625" style="0" customWidth="1"/>
    <col min="14" max="14" width="10.875" style="0" customWidth="1"/>
    <col min="15" max="15" width="9.75390625" style="0" customWidth="1"/>
    <col min="16" max="16" width="11.00390625" style="0" customWidth="1"/>
    <col min="17" max="17" width="9.75390625" style="0" customWidth="1"/>
    <col min="18" max="18" width="10.875" style="0" customWidth="1"/>
    <col min="19" max="19" width="9.75390625" style="0" customWidth="1"/>
    <col min="20" max="20" width="10.875" style="0" customWidth="1"/>
    <col min="21" max="21" width="9.75390625" style="0" customWidth="1"/>
    <col min="22" max="22" width="10.875" style="0" customWidth="1"/>
    <col min="23" max="23" width="9.875" style="0" customWidth="1"/>
    <col min="24" max="24" width="10.875" style="0" customWidth="1"/>
    <col min="25" max="25" width="9.875" style="0" customWidth="1"/>
    <col min="26" max="26" width="10.875" style="0" customWidth="1"/>
    <col min="27" max="27" width="9.875" style="0" customWidth="1"/>
    <col min="28" max="28" width="10.875" style="0" customWidth="1"/>
    <col min="29" max="29" width="9.875" style="0" customWidth="1"/>
    <col min="30" max="30" width="11.25390625" style="0" customWidth="1"/>
    <col min="31" max="31" width="9.75390625" style="0" customWidth="1"/>
    <col min="32" max="32" width="11.375" style="0" customWidth="1"/>
    <col min="33" max="33" width="9.875" style="0" customWidth="1"/>
    <col min="34" max="34" width="11.75390625" style="0" customWidth="1"/>
  </cols>
  <sheetData>
    <row r="2" ht="12.75">
      <c r="B2" s="18" t="s">
        <v>97</v>
      </c>
    </row>
    <row r="3" spans="2:3" ht="13.5" thickBot="1">
      <c r="B3" s="18" t="s">
        <v>76</v>
      </c>
      <c r="C3" s="31">
        <f>'Сч-ТЭЦ'!C2</f>
        <v>43453</v>
      </c>
    </row>
    <row r="4" spans="1:34" ht="13.5" thickBot="1">
      <c r="A4" s="2"/>
      <c r="B4" s="38"/>
      <c r="C4" s="39"/>
      <c r="D4" s="39"/>
      <c r="E4" s="39"/>
      <c r="F4" s="39"/>
      <c r="G4" s="39" t="s">
        <v>98</v>
      </c>
      <c r="H4" s="39"/>
      <c r="I4" s="39"/>
      <c r="J4" s="39"/>
      <c r="K4" s="39"/>
      <c r="L4" s="39"/>
      <c r="M4" s="39"/>
      <c r="N4" s="39"/>
      <c r="O4" s="39"/>
      <c r="P4" s="39"/>
      <c r="Q4" s="40"/>
      <c r="R4" s="8" t="s">
        <v>41</v>
      </c>
      <c r="S4" s="8"/>
      <c r="T4" s="8"/>
      <c r="U4" s="3"/>
      <c r="V4" s="38"/>
      <c r="W4" s="39"/>
      <c r="X4" s="39"/>
      <c r="Y4" s="39" t="s">
        <v>44</v>
      </c>
      <c r="Z4" s="39"/>
      <c r="AA4" s="39"/>
      <c r="AB4" s="39"/>
      <c r="AC4" s="40"/>
      <c r="AD4" s="4" t="s">
        <v>132</v>
      </c>
      <c r="AE4" s="3"/>
      <c r="AF4" s="38" t="s">
        <v>47</v>
      </c>
      <c r="AG4" s="40"/>
      <c r="AH4" s="37" t="s">
        <v>39</v>
      </c>
    </row>
    <row r="5" spans="1:34" ht="13.5" thickBot="1">
      <c r="A5" s="15" t="s">
        <v>40</v>
      </c>
      <c r="B5" s="4" t="s">
        <v>131</v>
      </c>
      <c r="C5" s="3">
        <v>2400</v>
      </c>
      <c r="D5" s="4" t="s">
        <v>32</v>
      </c>
      <c r="E5" s="3">
        <v>3600</v>
      </c>
      <c r="F5" s="4" t="s">
        <v>33</v>
      </c>
      <c r="G5" s="3">
        <v>2400</v>
      </c>
      <c r="H5" s="4" t="s">
        <v>34</v>
      </c>
      <c r="I5" s="3">
        <v>3600</v>
      </c>
      <c r="J5" s="4" t="s">
        <v>35</v>
      </c>
      <c r="K5" s="3">
        <v>2400</v>
      </c>
      <c r="L5" s="4" t="s">
        <v>37</v>
      </c>
      <c r="M5" s="3">
        <v>3600</v>
      </c>
      <c r="N5" s="4" t="s">
        <v>38</v>
      </c>
      <c r="O5" s="3">
        <v>2400</v>
      </c>
      <c r="P5" s="4" t="s">
        <v>70</v>
      </c>
      <c r="Q5" s="3">
        <v>1200</v>
      </c>
      <c r="R5" s="8" t="s">
        <v>42</v>
      </c>
      <c r="S5" s="3">
        <v>1200</v>
      </c>
      <c r="T5" s="4" t="s">
        <v>43</v>
      </c>
      <c r="U5" s="3">
        <v>1200</v>
      </c>
      <c r="V5" s="10" t="s">
        <v>45</v>
      </c>
      <c r="W5" s="12">
        <v>1800</v>
      </c>
      <c r="X5" s="10" t="s">
        <v>42</v>
      </c>
      <c r="Y5" s="12">
        <v>1200</v>
      </c>
      <c r="Z5" s="10" t="s">
        <v>130</v>
      </c>
      <c r="AA5" s="12">
        <v>1800</v>
      </c>
      <c r="AB5" s="10" t="s">
        <v>46</v>
      </c>
      <c r="AC5" s="12">
        <v>2400</v>
      </c>
      <c r="AD5" s="4" t="s">
        <v>48</v>
      </c>
      <c r="AE5" s="3">
        <v>2500</v>
      </c>
      <c r="AF5" s="4" t="s">
        <v>49</v>
      </c>
      <c r="AG5" s="3">
        <v>3600</v>
      </c>
      <c r="AH5" s="6"/>
    </row>
    <row r="6" spans="1:34" ht="13.5" thickBot="1">
      <c r="A6" s="6"/>
      <c r="B6" s="1" t="s">
        <v>59</v>
      </c>
      <c r="C6" s="1" t="s">
        <v>31</v>
      </c>
      <c r="D6" s="1" t="s">
        <v>30</v>
      </c>
      <c r="E6" s="1" t="s">
        <v>31</v>
      </c>
      <c r="F6" s="1" t="s">
        <v>30</v>
      </c>
      <c r="G6" s="1" t="s">
        <v>31</v>
      </c>
      <c r="H6" s="1" t="s">
        <v>30</v>
      </c>
      <c r="I6" s="1" t="s">
        <v>9</v>
      </c>
      <c r="J6" s="1" t="s">
        <v>30</v>
      </c>
      <c r="K6" s="1" t="s">
        <v>36</v>
      </c>
      <c r="L6" s="1" t="s">
        <v>30</v>
      </c>
      <c r="M6" s="1" t="s">
        <v>36</v>
      </c>
      <c r="N6" s="1" t="s">
        <v>30</v>
      </c>
      <c r="O6" s="1" t="s">
        <v>9</v>
      </c>
      <c r="P6" s="15" t="s">
        <v>30</v>
      </c>
      <c r="Q6" s="16" t="s">
        <v>71</v>
      </c>
      <c r="R6" s="1" t="s">
        <v>30</v>
      </c>
      <c r="S6" s="1" t="s">
        <v>31</v>
      </c>
      <c r="T6" s="1" t="s">
        <v>30</v>
      </c>
      <c r="U6" s="1" t="s">
        <v>31</v>
      </c>
      <c r="V6" s="1" t="s">
        <v>30</v>
      </c>
      <c r="W6" s="1" t="s">
        <v>31</v>
      </c>
      <c r="X6" s="1" t="s">
        <v>30</v>
      </c>
      <c r="Y6" s="1" t="s">
        <v>9</v>
      </c>
      <c r="Z6" s="1" t="s">
        <v>30</v>
      </c>
      <c r="AA6" s="1" t="s">
        <v>36</v>
      </c>
      <c r="AB6" s="1" t="s">
        <v>30</v>
      </c>
      <c r="AC6" s="1" t="s">
        <v>36</v>
      </c>
      <c r="AD6" s="1" t="s">
        <v>30</v>
      </c>
      <c r="AE6" s="1" t="s">
        <v>9</v>
      </c>
      <c r="AF6" s="1" t="s">
        <v>30</v>
      </c>
      <c r="AG6" s="1" t="s">
        <v>9</v>
      </c>
      <c r="AH6" s="1" t="s">
        <v>9</v>
      </c>
    </row>
    <row r="7" spans="1:34" ht="13.5" thickBot="1">
      <c r="A7" s="1">
        <v>0</v>
      </c>
      <c r="B7" s="120">
        <v>78.72</v>
      </c>
      <c r="C7" s="1"/>
      <c r="D7" s="120">
        <v>40.11</v>
      </c>
      <c r="E7" s="1"/>
      <c r="F7" s="120">
        <v>80.02</v>
      </c>
      <c r="G7" s="1"/>
      <c r="H7" s="33">
        <v>7.6</v>
      </c>
      <c r="I7" s="1"/>
      <c r="J7" s="120"/>
      <c r="K7" s="1"/>
      <c r="L7" s="120">
        <v>1.03</v>
      </c>
      <c r="M7" s="1"/>
      <c r="N7" s="120">
        <v>45.05</v>
      </c>
      <c r="O7" s="1"/>
      <c r="P7" s="121">
        <v>68.29</v>
      </c>
      <c r="Q7" s="5"/>
      <c r="R7" s="33">
        <v>4.56145</v>
      </c>
      <c r="S7" s="1"/>
      <c r="T7" s="33"/>
      <c r="U7" s="1"/>
      <c r="V7" s="33">
        <v>3.71585</v>
      </c>
      <c r="W7" s="1"/>
      <c r="X7" s="33">
        <v>7.2703</v>
      </c>
      <c r="Y7" s="1"/>
      <c r="Z7" s="33"/>
      <c r="AA7" s="1"/>
      <c r="AB7" s="33"/>
      <c r="AC7" s="1"/>
      <c r="AD7" s="33">
        <v>5.3</v>
      </c>
      <c r="AE7" s="1"/>
      <c r="AF7" s="33">
        <v>8.70378</v>
      </c>
      <c r="AG7" s="1"/>
      <c r="AH7" s="1"/>
    </row>
    <row r="8" spans="1:34" ht="13.5" thickBot="1">
      <c r="A8" s="1">
        <v>1</v>
      </c>
      <c r="B8" s="120">
        <v>78.81</v>
      </c>
      <c r="C8" s="1">
        <f>C5*(B8-B7)</f>
        <v>216.00000000000819</v>
      </c>
      <c r="D8" s="120">
        <v>40.23</v>
      </c>
      <c r="E8" s="1">
        <f>E5*(D8-D7)</f>
        <v>431.9999999999908</v>
      </c>
      <c r="F8" s="120">
        <v>83</v>
      </c>
      <c r="G8" s="1">
        <f>G5*(F8-F7)</f>
        <v>7152.000000000009</v>
      </c>
      <c r="H8" s="33">
        <v>7.63</v>
      </c>
      <c r="I8" s="1">
        <f>I5*(H8-H7)</f>
        <v>108.0000000000009</v>
      </c>
      <c r="J8" s="120"/>
      <c r="K8" s="1">
        <f>K5*(J8-J7)</f>
        <v>0</v>
      </c>
      <c r="L8" s="120">
        <v>1.17</v>
      </c>
      <c r="M8" s="1">
        <f>M5*(L8-L7)</f>
        <v>503.99999999999966</v>
      </c>
      <c r="N8" s="120">
        <v>45.16</v>
      </c>
      <c r="O8" s="1">
        <f>O5*(N8-N7)</f>
        <v>263.99999999999864</v>
      </c>
      <c r="P8" s="121">
        <v>68.36</v>
      </c>
      <c r="Q8" s="5">
        <f>Q5*(P8-P7)</f>
        <v>83.99999999999181</v>
      </c>
      <c r="R8" s="33">
        <v>4.56468</v>
      </c>
      <c r="S8" s="1">
        <f>S5*(R8-R7)</f>
        <v>3.876000000000346</v>
      </c>
      <c r="T8" s="33"/>
      <c r="U8" s="1"/>
      <c r="V8" s="33">
        <v>3.76863</v>
      </c>
      <c r="W8" s="1">
        <f>W5*(V8-V7)</f>
        <v>95.00399999999969</v>
      </c>
      <c r="X8" s="33">
        <v>7.27625</v>
      </c>
      <c r="Y8" s="1">
        <f>Y5*(X8-X7)</f>
        <v>7.140000000000413</v>
      </c>
      <c r="Z8" s="33"/>
      <c r="AA8" s="1">
        <f>AA5*(Z8-Z7)</f>
        <v>0</v>
      </c>
      <c r="AB8" s="33"/>
      <c r="AC8" s="1">
        <f>AC5*(AB8-AB7)</f>
        <v>0</v>
      </c>
      <c r="AD8" s="33">
        <v>5.74</v>
      </c>
      <c r="AE8" s="1">
        <f>AE5*(AD8-AD7)</f>
        <v>1100.000000000001</v>
      </c>
      <c r="AF8" s="33">
        <v>8.70838</v>
      </c>
      <c r="AG8" s="1">
        <f>AG5*(AF8-AF7)</f>
        <v>16.559999999999775</v>
      </c>
      <c r="AH8" s="1">
        <f aca="true" t="shared" si="0" ref="AH8:AH33">C8+E8+G8+I8+K8+M8+O8+Q8+S8+U8+W8+Y8+AA8+AC8+AE8+AG8</f>
        <v>9982.58</v>
      </c>
    </row>
    <row r="9" spans="1:34" ht="13.5" thickBot="1">
      <c r="A9" s="1">
        <v>2</v>
      </c>
      <c r="B9" s="120">
        <v>78.9</v>
      </c>
      <c r="C9" s="1">
        <f>C5*(B9-B8)</f>
        <v>216.00000000000819</v>
      </c>
      <c r="D9" s="120">
        <v>40.42</v>
      </c>
      <c r="E9" s="1">
        <f>E5*(D9-D8)</f>
        <v>684.0000000000174</v>
      </c>
      <c r="F9" s="120">
        <v>86</v>
      </c>
      <c r="G9" s="1">
        <f>G5*(F9-F8)</f>
        <v>7200</v>
      </c>
      <c r="H9" s="33">
        <v>7.66</v>
      </c>
      <c r="I9" s="1">
        <f>I5*(H9-H8)</f>
        <v>108.0000000000009</v>
      </c>
      <c r="J9" s="120"/>
      <c r="K9" s="1">
        <f>K5*(J9-J8)</f>
        <v>0</v>
      </c>
      <c r="L9" s="120">
        <v>1.23</v>
      </c>
      <c r="M9" s="1">
        <f>M5*(L9-L8)</f>
        <v>216.0000000000002</v>
      </c>
      <c r="N9" s="120">
        <v>45.33</v>
      </c>
      <c r="O9" s="1">
        <f>O5*(N9-N8)</f>
        <v>408.0000000000041</v>
      </c>
      <c r="P9" s="121">
        <v>68.4</v>
      </c>
      <c r="Q9" s="5">
        <f>Q5*(P9-P8)</f>
        <v>48.0000000000075</v>
      </c>
      <c r="R9" s="33">
        <v>4.5711</v>
      </c>
      <c r="S9" s="1">
        <f>S5*(R9-R8)</f>
        <v>7.704000000000377</v>
      </c>
      <c r="T9" s="33"/>
      <c r="U9" s="1"/>
      <c r="V9" s="33">
        <v>3.87133</v>
      </c>
      <c r="W9" s="1">
        <f>W5*(V9-V8)</f>
        <v>184.86</v>
      </c>
      <c r="X9" s="33">
        <v>7.29115</v>
      </c>
      <c r="Y9" s="1">
        <f>Y5*(X9-X8)</f>
        <v>17.879999999999896</v>
      </c>
      <c r="Z9" s="33"/>
      <c r="AA9" s="1">
        <f>AA5*(Z9-Z8)</f>
        <v>0</v>
      </c>
      <c r="AB9" s="33"/>
      <c r="AC9" s="1">
        <f>AC5*(AB9-AB8)</f>
        <v>0</v>
      </c>
      <c r="AD9" s="33">
        <v>5.98</v>
      </c>
      <c r="AE9" s="1">
        <f>AE5*(AD9-AD8)</f>
        <v>600.0000000000006</v>
      </c>
      <c r="AF9" s="33">
        <v>8.7173</v>
      </c>
      <c r="AG9" s="1">
        <f>AG5*(AF9-AF8)</f>
        <v>32.11199999999934</v>
      </c>
      <c r="AH9" s="1">
        <f t="shared" si="0"/>
        <v>9722.556000000035</v>
      </c>
    </row>
    <row r="10" spans="1:34" ht="13.5" thickBot="1">
      <c r="A10" s="1">
        <v>3</v>
      </c>
      <c r="B10" s="120">
        <v>79.03</v>
      </c>
      <c r="C10" s="1">
        <f>C5*(B10-B9)</f>
        <v>311.9999999999891</v>
      </c>
      <c r="D10" s="120">
        <v>40.8</v>
      </c>
      <c r="E10" s="1">
        <f>E5*(D10-D9)</f>
        <v>1367.9999999999836</v>
      </c>
      <c r="F10" s="120">
        <v>88.63</v>
      </c>
      <c r="G10" s="1">
        <f>G5*(F10-F9)</f>
        <v>6311.999999999989</v>
      </c>
      <c r="H10" s="33">
        <v>7.69</v>
      </c>
      <c r="I10" s="1">
        <f>I5*(H10-H9)</f>
        <v>108.0000000000009</v>
      </c>
      <c r="J10" s="120"/>
      <c r="K10" s="1">
        <f>K5*(J10-J9)</f>
        <v>0</v>
      </c>
      <c r="L10" s="120">
        <v>1.43</v>
      </c>
      <c r="M10" s="1">
        <f>M5*(L10-L9)</f>
        <v>719.9999999999999</v>
      </c>
      <c r="N10" s="120">
        <v>45.59</v>
      </c>
      <c r="O10" s="1">
        <f>O5*(N10-N9)</f>
        <v>624.0000000000123</v>
      </c>
      <c r="P10" s="121">
        <v>68.56</v>
      </c>
      <c r="Q10" s="5">
        <f>Q5*(P10-P9)</f>
        <v>191.9999999999959</v>
      </c>
      <c r="R10" s="33">
        <v>4.57753</v>
      </c>
      <c r="S10" s="1">
        <f>S5*(R10-R9)</f>
        <v>7.715999999999923</v>
      </c>
      <c r="T10" s="33"/>
      <c r="U10" s="1"/>
      <c r="V10" s="33">
        <v>3.97153</v>
      </c>
      <c r="W10" s="1">
        <f>W5*(V10-V9)</f>
        <v>180.36000000000013</v>
      </c>
      <c r="X10" s="33">
        <v>7.3053</v>
      </c>
      <c r="Y10" s="1">
        <f>Y5*(X10-X9)</f>
        <v>16.979999999999862</v>
      </c>
      <c r="Z10" s="33"/>
      <c r="AA10" s="1">
        <f>AA5*(Z10-Z9)</f>
        <v>0</v>
      </c>
      <c r="AB10" s="33"/>
      <c r="AC10" s="1">
        <f>AC5*(AB10-AB9)</f>
        <v>0</v>
      </c>
      <c r="AD10" s="33">
        <v>6.13</v>
      </c>
      <c r="AE10" s="1">
        <f>AE5*(AD10-AD9)</f>
        <v>374.9999999999987</v>
      </c>
      <c r="AF10" s="33">
        <v>8.7261</v>
      </c>
      <c r="AG10" s="1">
        <f>AG5*(AF10-AF9)</f>
        <v>31.680000000002906</v>
      </c>
      <c r="AH10" s="1">
        <f t="shared" si="0"/>
        <v>10247.735999999972</v>
      </c>
    </row>
    <row r="11" spans="1:34" ht="13.5" thickBot="1">
      <c r="A11" s="1">
        <v>4</v>
      </c>
      <c r="B11" s="120">
        <v>79.16</v>
      </c>
      <c r="C11" s="1">
        <f>C5*(B11-B10)</f>
        <v>311.9999999999891</v>
      </c>
      <c r="D11" s="120">
        <v>41.12</v>
      </c>
      <c r="E11" s="1">
        <f>E5*(D11-D10)</f>
        <v>1152.000000000001</v>
      </c>
      <c r="F11" s="120">
        <v>88.89</v>
      </c>
      <c r="G11" s="1">
        <f>G5*(F11-F10)</f>
        <v>624.0000000000123</v>
      </c>
      <c r="H11" s="33">
        <v>7.72</v>
      </c>
      <c r="I11" s="1">
        <f>I5*(H11-H10)</f>
        <v>107.9999999999977</v>
      </c>
      <c r="J11" s="120"/>
      <c r="K11" s="1">
        <f>K5*(J11-J10)</f>
        <v>0</v>
      </c>
      <c r="L11" s="120">
        <v>1.62</v>
      </c>
      <c r="M11" s="1">
        <f>M5*(L11-L10)</f>
        <v>684.0000000000006</v>
      </c>
      <c r="N11" s="120">
        <v>45.83</v>
      </c>
      <c r="O11" s="1">
        <f>O5*(N11-N10)</f>
        <v>575.9999999999877</v>
      </c>
      <c r="P11" s="120">
        <v>68.77</v>
      </c>
      <c r="Q11" s="1">
        <f>Q5*(P11-P10)</f>
        <v>251.9999999999925</v>
      </c>
      <c r="R11" s="33">
        <v>4.58413</v>
      </c>
      <c r="S11" s="1">
        <f>S5*(R11-R10)</f>
        <v>7.919999999999661</v>
      </c>
      <c r="T11" s="33"/>
      <c r="U11" s="1"/>
      <c r="V11" s="33">
        <v>4.06958</v>
      </c>
      <c r="W11" s="1">
        <f>W5*(V11-V10)</f>
        <v>176.49000000000035</v>
      </c>
      <c r="X11" s="33">
        <v>7.31883</v>
      </c>
      <c r="Y11" s="1">
        <f>Y5*(X11-X10)</f>
        <v>16.236000000000317</v>
      </c>
      <c r="Z11" s="33"/>
      <c r="AA11" s="1">
        <f>AA5*(Z11-Z10)</f>
        <v>0</v>
      </c>
      <c r="AB11" s="33"/>
      <c r="AC11" s="1">
        <f>AC5*(AB11-AB10)</f>
        <v>0</v>
      </c>
      <c r="AD11" s="33">
        <v>6.42</v>
      </c>
      <c r="AE11" s="1">
        <f>AE5*(AD11-AD10)</f>
        <v>725.0000000000001</v>
      </c>
      <c r="AF11" s="33">
        <v>8.735</v>
      </c>
      <c r="AG11" s="1">
        <f>AG5*(AF11-AF10)</f>
        <v>32.03999999999567</v>
      </c>
      <c r="AH11" s="1">
        <f t="shared" si="0"/>
        <v>4665.685999999977</v>
      </c>
    </row>
    <row r="12" spans="1:34" ht="13.5" thickBot="1">
      <c r="A12" s="1">
        <v>5</v>
      </c>
      <c r="B12" s="120">
        <v>79.29</v>
      </c>
      <c r="C12" s="1">
        <f>C5*(B12-B11)</f>
        <v>312.0000000000232</v>
      </c>
      <c r="D12" s="120">
        <v>41.45</v>
      </c>
      <c r="E12" s="1">
        <f>E5*(D12-D11)</f>
        <v>1188.0000000000196</v>
      </c>
      <c r="F12" s="120">
        <v>89.22</v>
      </c>
      <c r="G12" s="1">
        <f>G5*(F12-F11)</f>
        <v>791.9999999999959</v>
      </c>
      <c r="H12" s="33">
        <v>7.76</v>
      </c>
      <c r="I12" s="1">
        <f>I5*(H12-H11)</f>
        <v>144.0000000000001</v>
      </c>
      <c r="J12" s="120"/>
      <c r="K12" s="1">
        <f>K5*(J12-J11)</f>
        <v>0</v>
      </c>
      <c r="L12" s="120">
        <v>1.83</v>
      </c>
      <c r="M12" s="1">
        <f>M5*(L12-L11)</f>
        <v>755.9999999999999</v>
      </c>
      <c r="N12" s="120">
        <v>46.12</v>
      </c>
      <c r="O12" s="1">
        <f>O5*(N12-N11)</f>
        <v>695.999999999998</v>
      </c>
      <c r="P12" s="124">
        <v>68.91</v>
      </c>
      <c r="Q12" s="7">
        <f>Q5*(P12-P11)</f>
        <v>168.00000000000068</v>
      </c>
      <c r="R12" s="33">
        <v>4.59145</v>
      </c>
      <c r="S12" s="1">
        <f>S5*(R12-R11)</f>
        <v>8.783999999999992</v>
      </c>
      <c r="T12" s="33"/>
      <c r="U12" s="1"/>
      <c r="V12" s="33">
        <v>4.16733</v>
      </c>
      <c r="W12" s="1">
        <f>W5*(V12-V11)</f>
        <v>175.9499999999992</v>
      </c>
      <c r="X12" s="33">
        <v>7.33203</v>
      </c>
      <c r="Y12" s="1">
        <f>Y5*(X12-X11)</f>
        <v>15.839999999999321</v>
      </c>
      <c r="Z12" s="33"/>
      <c r="AA12" s="1">
        <f>AA5*(Z12-Z11)</f>
        <v>0</v>
      </c>
      <c r="AB12" s="33"/>
      <c r="AC12" s="1">
        <f>AC5*(AB12-AB11)</f>
        <v>0</v>
      </c>
      <c r="AD12" s="33">
        <v>6.67</v>
      </c>
      <c r="AE12" s="1">
        <f>AE5*(AD12-AD11)</f>
        <v>625</v>
      </c>
      <c r="AF12" s="33">
        <v>8.74235</v>
      </c>
      <c r="AG12" s="1">
        <f>AG5*(AF12-AF11)</f>
        <v>26.46000000000228</v>
      </c>
      <c r="AH12" s="1">
        <f t="shared" si="0"/>
        <v>4908.034000000038</v>
      </c>
    </row>
    <row r="13" spans="1:34" ht="13.5" thickBot="1">
      <c r="A13" s="1">
        <v>6</v>
      </c>
      <c r="B13" s="120">
        <v>79.42</v>
      </c>
      <c r="C13" s="1">
        <f>C5*(B13-B12)</f>
        <v>311.9999999999891</v>
      </c>
      <c r="D13" s="120">
        <v>41.78</v>
      </c>
      <c r="E13" s="1">
        <f>E5*(D13-D12)</f>
        <v>1187.9999999999939</v>
      </c>
      <c r="F13" s="120">
        <v>89.61</v>
      </c>
      <c r="G13" s="1">
        <f>G5*(F13-F12)</f>
        <v>936.0000000000014</v>
      </c>
      <c r="H13" s="33">
        <v>7.81</v>
      </c>
      <c r="I13" s="1">
        <f>I5*(H13-H12)</f>
        <v>179.99999999999937</v>
      </c>
      <c r="J13" s="120"/>
      <c r="K13" s="1">
        <f>K5*(J13-J12)</f>
        <v>0</v>
      </c>
      <c r="L13" s="120">
        <v>2.1</v>
      </c>
      <c r="M13" s="1">
        <f>M5*(L13-L12)</f>
        <v>972.0000000000001</v>
      </c>
      <c r="N13" s="120">
        <v>46.42</v>
      </c>
      <c r="O13" s="1">
        <f>O5*(N13-N12)</f>
        <v>720.0000000000102</v>
      </c>
      <c r="P13" s="120">
        <v>69.08</v>
      </c>
      <c r="Q13" s="1">
        <f>Q5*(P13-P12)</f>
        <v>204.00000000000205</v>
      </c>
      <c r="R13" s="33">
        <v>4.59933</v>
      </c>
      <c r="S13" s="1">
        <f>S5*(R13-R12)</f>
        <v>9.456000000000131</v>
      </c>
      <c r="T13" s="33"/>
      <c r="U13" s="1"/>
      <c r="V13" s="33">
        <v>4.27103</v>
      </c>
      <c r="W13" s="1">
        <f>W5*(V13-V12)</f>
        <v>186.65999999999983</v>
      </c>
      <c r="X13" s="33">
        <v>7.34873</v>
      </c>
      <c r="Y13" s="1">
        <f>Y5*(X13-X12)</f>
        <v>20.04000000000019</v>
      </c>
      <c r="Z13" s="33"/>
      <c r="AA13" s="1">
        <f>AA5*(Z13-Z12)</f>
        <v>0</v>
      </c>
      <c r="AB13" s="33"/>
      <c r="AC13" s="1">
        <f>AC5*(AB13-AB12)</f>
        <v>0</v>
      </c>
      <c r="AD13" s="33">
        <v>6.78</v>
      </c>
      <c r="AE13" s="1">
        <f>AE5*(AD13-AD12)</f>
        <v>275.0000000000008</v>
      </c>
      <c r="AF13" s="33">
        <v>8.75043</v>
      </c>
      <c r="AG13" s="1">
        <f>AG5*(AF13-AF12)</f>
        <v>29.087999999998715</v>
      </c>
      <c r="AH13" s="1">
        <f t="shared" si="0"/>
        <v>5032.243999999996</v>
      </c>
    </row>
    <row r="14" spans="1:34" ht="13.5" thickBot="1">
      <c r="A14" s="1">
        <v>7</v>
      </c>
      <c r="B14" s="120">
        <v>79.6</v>
      </c>
      <c r="C14" s="1">
        <f>C5*(B14-B13)</f>
        <v>431.99999999998226</v>
      </c>
      <c r="D14" s="120">
        <v>42.29</v>
      </c>
      <c r="E14" s="1">
        <f>E5*(D14-D13)</f>
        <v>1835.9999999999927</v>
      </c>
      <c r="F14" s="120">
        <v>89.98</v>
      </c>
      <c r="G14" s="1">
        <f>G5*(F14-F13)</f>
        <v>888.0000000000109</v>
      </c>
      <c r="H14" s="33">
        <v>7.84</v>
      </c>
      <c r="I14" s="1">
        <f>I5*(H14-H13)</f>
        <v>108.0000000000009</v>
      </c>
      <c r="J14" s="120"/>
      <c r="K14" s="1">
        <f>K5*(J14-J13)</f>
        <v>0</v>
      </c>
      <c r="L14" s="120">
        <v>2.36</v>
      </c>
      <c r="M14" s="1">
        <f>M5*(L14-L13)</f>
        <v>935.9999999999992</v>
      </c>
      <c r="N14" s="120">
        <v>46.72</v>
      </c>
      <c r="O14" s="1">
        <f>O5*(N14-N13)</f>
        <v>719.9999999999932</v>
      </c>
      <c r="P14" s="122">
        <v>69.24</v>
      </c>
      <c r="Q14" s="6">
        <f>Q5*(P14-P13)</f>
        <v>191.9999999999959</v>
      </c>
      <c r="R14" s="33">
        <v>4.60723</v>
      </c>
      <c r="S14" s="1">
        <f>S5*(R14-R13)</f>
        <v>9.480000000000288</v>
      </c>
      <c r="T14" s="33"/>
      <c r="U14" s="1"/>
      <c r="V14" s="33">
        <v>4.3983</v>
      </c>
      <c r="W14" s="1">
        <f>W5*(V14-V13)</f>
        <v>229.08600000000038</v>
      </c>
      <c r="X14" s="33">
        <v>7.36575</v>
      </c>
      <c r="Y14" s="1">
        <f>Y5*(X14-X13)</f>
        <v>20.424000000000575</v>
      </c>
      <c r="Z14" s="33"/>
      <c r="AA14" s="1">
        <f>AA5*(Z14-Z13)</f>
        <v>0</v>
      </c>
      <c r="AB14" s="33"/>
      <c r="AC14" s="1">
        <f>AC5*(AB14-AB13)</f>
        <v>0</v>
      </c>
      <c r="AD14" s="33">
        <v>6.93</v>
      </c>
      <c r="AE14" s="1">
        <f>AE5*(AD14-AD13)</f>
        <v>374.9999999999987</v>
      </c>
      <c r="AF14" s="33">
        <v>8.75945</v>
      </c>
      <c r="AG14" s="1">
        <f>AG5*(AF14-AF13)</f>
        <v>32.4719999999985</v>
      </c>
      <c r="AH14" s="1">
        <f t="shared" si="0"/>
        <v>5778.461999999976</v>
      </c>
    </row>
    <row r="15" spans="1:34" ht="13.5" thickBot="1">
      <c r="A15" s="1">
        <v>8</v>
      </c>
      <c r="B15" s="120">
        <v>79.853</v>
      </c>
      <c r="C15" s="1">
        <f>C5*(B15-B14)</f>
        <v>607.2000000000003</v>
      </c>
      <c r="D15" s="120">
        <v>43.067</v>
      </c>
      <c r="E15" s="1">
        <f>E5*(D15-D14)</f>
        <v>2797.2000000000035</v>
      </c>
      <c r="F15" s="120">
        <v>90.622</v>
      </c>
      <c r="G15" s="1">
        <f>G5*(F15-F14)</f>
        <v>1540.7999999999902</v>
      </c>
      <c r="H15" s="33">
        <v>7.916</v>
      </c>
      <c r="I15" s="1">
        <f>I5*(H15-H14)</f>
        <v>273.60000000000184</v>
      </c>
      <c r="J15" s="120"/>
      <c r="K15" s="1">
        <f>K5*(J15-J14)</f>
        <v>0</v>
      </c>
      <c r="L15" s="120">
        <v>2.813</v>
      </c>
      <c r="M15" s="1">
        <f>M5*(L15-L14)</f>
        <v>1630.800000000001</v>
      </c>
      <c r="N15" s="120">
        <v>47.13</v>
      </c>
      <c r="O15" s="1">
        <f>O5*(N15-N14)</f>
        <v>984.0000000000089</v>
      </c>
      <c r="P15" s="124">
        <v>69.425</v>
      </c>
      <c r="Q15" s="7">
        <f>Q5*(P15-P14)</f>
        <v>222.00000000000273</v>
      </c>
      <c r="R15" s="33">
        <v>4.61495</v>
      </c>
      <c r="S15" s="1">
        <f>S5*(R15-R14)</f>
        <v>9.263999999999939</v>
      </c>
      <c r="T15" s="33"/>
      <c r="U15" s="1"/>
      <c r="V15" s="33">
        <v>4.52788</v>
      </c>
      <c r="W15" s="1">
        <f>W5*(V15-V14)</f>
        <v>233.24399999999966</v>
      </c>
      <c r="X15" s="33">
        <v>7.37705</v>
      </c>
      <c r="Y15" s="1">
        <f>Y5*(X15-X14)</f>
        <v>13.559999999999306</v>
      </c>
      <c r="Z15" s="33"/>
      <c r="AA15" s="1">
        <f>AA5*(Z15-Z14)</f>
        <v>0</v>
      </c>
      <c r="AB15" s="33"/>
      <c r="AC15" s="1">
        <f>AC5*(AB15-AB14)</f>
        <v>0</v>
      </c>
      <c r="AD15" s="33">
        <v>7.28</v>
      </c>
      <c r="AE15" s="1">
        <f>AE5*(AD15-AD14)</f>
        <v>875.0000000000014</v>
      </c>
      <c r="AF15" s="33">
        <v>8.76788</v>
      </c>
      <c r="AG15" s="1">
        <f>AG5*(AF15-AF14)</f>
        <v>30.348000000002173</v>
      </c>
      <c r="AH15" s="1">
        <f t="shared" si="0"/>
        <v>9217.01600000001</v>
      </c>
    </row>
    <row r="16" spans="1:34" ht="13.5" thickBot="1">
      <c r="A16" s="1">
        <v>9</v>
      </c>
      <c r="B16" s="120">
        <v>79.997</v>
      </c>
      <c r="C16" s="1">
        <f>C5*(B16-B15)</f>
        <v>345.6000000000131</v>
      </c>
      <c r="D16" s="120">
        <v>43.45</v>
      </c>
      <c r="E16" s="1">
        <f>E5*(D16-D15)</f>
        <v>1378.8000000000097</v>
      </c>
      <c r="F16" s="120">
        <v>90.994</v>
      </c>
      <c r="G16" s="1">
        <f>G5*(F16-F15)</f>
        <v>892.7999999999997</v>
      </c>
      <c r="H16" s="33">
        <v>7.951</v>
      </c>
      <c r="I16" s="1">
        <f>I5*(H16-H15)</f>
        <v>125.99999999999731</v>
      </c>
      <c r="J16" s="120"/>
      <c r="K16" s="1">
        <f>K5*(J16-J15)</f>
        <v>0</v>
      </c>
      <c r="L16" s="120">
        <v>3.078</v>
      </c>
      <c r="M16" s="1">
        <f>M5*(L16-L15)</f>
        <v>953.9999999999989</v>
      </c>
      <c r="N16" s="120">
        <v>47.35</v>
      </c>
      <c r="O16" s="1">
        <f>O5*(N16-N15)</f>
        <v>527.9999999999973</v>
      </c>
      <c r="P16" s="120">
        <v>69.563</v>
      </c>
      <c r="Q16" s="1">
        <f>Q5*(P16-P15)</f>
        <v>165.60000000000628</v>
      </c>
      <c r="R16" s="33">
        <v>4.62273</v>
      </c>
      <c r="S16" s="1">
        <f>S5*(R16-R15)</f>
        <v>9.335999999999345</v>
      </c>
      <c r="T16" s="33"/>
      <c r="U16" s="1"/>
      <c r="V16" s="33">
        <v>4.6525</v>
      </c>
      <c r="W16" s="1">
        <f>W5*(V16-V15)</f>
        <v>224.31600000000032</v>
      </c>
      <c r="X16" s="33">
        <v>7.38995</v>
      </c>
      <c r="Y16" s="1">
        <f>Y5*(X16-X15)</f>
        <v>15.48000000000016</v>
      </c>
      <c r="Z16" s="33"/>
      <c r="AA16" s="1">
        <f>AA5*(Z16-Z15)</f>
        <v>0</v>
      </c>
      <c r="AB16" s="33"/>
      <c r="AC16" s="1">
        <f>AC5*(AB16-AB15)</f>
        <v>0</v>
      </c>
      <c r="AD16" s="154">
        <v>7.3</v>
      </c>
      <c r="AE16" s="1">
        <f>AE5*(AD16-AD15)</f>
        <v>49.999999999998934</v>
      </c>
      <c r="AF16" s="33">
        <v>8.7807</v>
      </c>
      <c r="AG16" s="1">
        <f>AG5*(AF16-AF15)</f>
        <v>46.151999999998594</v>
      </c>
      <c r="AH16" s="1">
        <f t="shared" si="0"/>
        <v>4736.084000000021</v>
      </c>
    </row>
    <row r="17" spans="1:34" ht="13.5" thickBot="1">
      <c r="A17" s="1">
        <v>10</v>
      </c>
      <c r="B17" s="120">
        <v>80.177</v>
      </c>
      <c r="C17" s="1">
        <f>C5*(B17-B16)</f>
        <v>432.00000000001637</v>
      </c>
      <c r="D17" s="120">
        <v>43.999</v>
      </c>
      <c r="E17" s="1">
        <f>E5*(D17-D16)</f>
        <v>1976.3999999999983</v>
      </c>
      <c r="F17" s="120">
        <v>91.441</v>
      </c>
      <c r="G17" s="1">
        <f>G5*(F17-F16)</f>
        <v>1072.8000000000065</v>
      </c>
      <c r="H17" s="33">
        <v>7.99</v>
      </c>
      <c r="I17" s="1">
        <f>I5*(H17-H16)</f>
        <v>140.40000000000214</v>
      </c>
      <c r="J17" s="120"/>
      <c r="K17" s="1">
        <f>K5*(J17-J16)</f>
        <v>0</v>
      </c>
      <c r="L17" s="120">
        <v>3.402</v>
      </c>
      <c r="M17" s="1">
        <f>M5*(L17-L16)</f>
        <v>1166.400000000001</v>
      </c>
      <c r="N17" s="120">
        <v>47.606</v>
      </c>
      <c r="O17" s="1">
        <f>O5*(N17-N16)</f>
        <v>614.4000000000005</v>
      </c>
      <c r="P17" s="122">
        <v>69.79</v>
      </c>
      <c r="Q17" s="6">
        <f>Q5*(P17-P16)</f>
        <v>272.40000000000464</v>
      </c>
      <c r="R17" s="33">
        <v>4.63218</v>
      </c>
      <c r="S17" s="1">
        <f>S5*(R17-R16)</f>
        <v>11.340000000000217</v>
      </c>
      <c r="T17" s="33"/>
      <c r="U17" s="1"/>
      <c r="V17" s="33">
        <v>4.7704</v>
      </c>
      <c r="W17" s="1">
        <f>W5*(V17-V16)</f>
        <v>212.220000000001</v>
      </c>
      <c r="X17" s="33">
        <v>7.40758</v>
      </c>
      <c r="Y17" s="1">
        <f>Y5*(X17-X16)</f>
        <v>21.156000000000574</v>
      </c>
      <c r="Z17" s="33"/>
      <c r="AA17" s="1">
        <f>AA5*(Z17-Z16)</f>
        <v>0</v>
      </c>
      <c r="AB17" s="33"/>
      <c r="AC17" s="1">
        <f>AC5*(AB17-AB16)</f>
        <v>0</v>
      </c>
      <c r="AD17" s="154">
        <v>7.31</v>
      </c>
      <c r="AE17" s="1">
        <f>AE5*(AD17-AD16)</f>
        <v>24.999999999999467</v>
      </c>
      <c r="AF17" s="33">
        <v>8.7904</v>
      </c>
      <c r="AG17" s="1">
        <f>AG5*(AF17-AF16)</f>
        <v>34.92000000000175</v>
      </c>
      <c r="AH17" s="1">
        <f t="shared" si="0"/>
        <v>5979.4360000000315</v>
      </c>
    </row>
    <row r="18" spans="1:34" ht="13.5" thickBot="1">
      <c r="A18" s="1">
        <v>11</v>
      </c>
      <c r="B18" s="120">
        <v>80.404</v>
      </c>
      <c r="C18" s="1">
        <f>C5*(B18-B17)</f>
        <v>544.7999999999752</v>
      </c>
      <c r="D18" s="120">
        <v>44.543</v>
      </c>
      <c r="E18" s="1">
        <f>E5*(D18-D17)</f>
        <v>1958.399999999989</v>
      </c>
      <c r="F18" s="120">
        <v>92.001</v>
      </c>
      <c r="G18" s="1">
        <f>G5*(F18-F17)</f>
        <v>1344.0000000000055</v>
      </c>
      <c r="H18" s="33">
        <v>8.062</v>
      </c>
      <c r="I18" s="1">
        <f>I5*(H18-H17)</f>
        <v>259.19999999999703</v>
      </c>
      <c r="J18" s="120"/>
      <c r="K18" s="1">
        <f>K5*(J18-J17)</f>
        <v>0</v>
      </c>
      <c r="L18" s="120">
        <v>3.769</v>
      </c>
      <c r="M18" s="1">
        <f>M5*(L18-L17)</f>
        <v>1321.2</v>
      </c>
      <c r="N18" s="120">
        <v>47.906</v>
      </c>
      <c r="O18" s="1">
        <f>O5*(N18-N17)</f>
        <v>719.9999999999932</v>
      </c>
      <c r="P18" s="124">
        <v>70.047</v>
      </c>
      <c r="Q18" s="7">
        <f>Q5*(P18-P17)</f>
        <v>308.39999999998895</v>
      </c>
      <c r="R18" s="33">
        <v>4.64098</v>
      </c>
      <c r="S18" s="1">
        <f>S5*(R18-R17)</f>
        <v>10.559999999999903</v>
      </c>
      <c r="T18" s="33"/>
      <c r="U18" s="1"/>
      <c r="V18" s="33">
        <v>4.8932</v>
      </c>
      <c r="W18" s="1">
        <f>W5*(V18-V17)</f>
        <v>221.03999999999962</v>
      </c>
      <c r="X18" s="33">
        <v>7.42483</v>
      </c>
      <c r="Y18" s="1">
        <f>Y5*(X18-X17)</f>
        <v>20.69999999999972</v>
      </c>
      <c r="Z18" s="33"/>
      <c r="AA18" s="1">
        <f>AA5*(Z18-Z17)</f>
        <v>0</v>
      </c>
      <c r="AB18" s="33"/>
      <c r="AC18" s="1">
        <f>AC5*(AB18-AB17)</f>
        <v>0</v>
      </c>
      <c r="AD18" s="154">
        <v>7.32</v>
      </c>
      <c r="AE18" s="1">
        <f>AE5*(AD18-AD17)</f>
        <v>25.000000000001688</v>
      </c>
      <c r="AF18" s="33">
        <v>8.7986</v>
      </c>
      <c r="AG18" s="1">
        <f>AG5*(AF18-AF17)</f>
        <v>29.520000000001545</v>
      </c>
      <c r="AH18" s="1">
        <f t="shared" si="0"/>
        <v>6762.8199999999515</v>
      </c>
    </row>
    <row r="19" spans="1:34" ht="13.5" thickBot="1">
      <c r="A19" s="1">
        <v>12</v>
      </c>
      <c r="B19" s="120">
        <v>80.6</v>
      </c>
      <c r="C19" s="1">
        <f>C5*(B19-B18)</f>
        <v>470.3999999999951</v>
      </c>
      <c r="D19" s="120">
        <v>45.054</v>
      </c>
      <c r="E19" s="1">
        <f>E5*(D19-D18)</f>
        <v>1839.60000000001</v>
      </c>
      <c r="F19" s="120">
        <v>92.493</v>
      </c>
      <c r="G19" s="1">
        <f>G5*(F19-F18)</f>
        <v>1180.7999999999765</v>
      </c>
      <c r="H19" s="33">
        <v>8.118</v>
      </c>
      <c r="I19" s="1">
        <f>I5*(H19-H18)</f>
        <v>201.60000000000338</v>
      </c>
      <c r="J19" s="120"/>
      <c r="K19" s="1">
        <f>K5*(J19-J18)</f>
        <v>0</v>
      </c>
      <c r="L19" s="120">
        <v>4.087</v>
      </c>
      <c r="M19" s="1">
        <f>M5*(L19-L18)</f>
        <v>1144.7999999999986</v>
      </c>
      <c r="N19" s="120">
        <v>48.187</v>
      </c>
      <c r="O19" s="1">
        <f>O5*(N19-N18)</f>
        <v>674.3999999999971</v>
      </c>
      <c r="P19" s="120">
        <v>70.3</v>
      </c>
      <c r="Q19" s="1">
        <f>Q5*(P19-P18)</f>
        <v>303.60000000000014</v>
      </c>
      <c r="R19" s="33">
        <v>4.65168</v>
      </c>
      <c r="S19" s="1">
        <f>S5*(R19-R18)</f>
        <v>12.839999999999918</v>
      </c>
      <c r="T19" s="33"/>
      <c r="U19" s="1"/>
      <c r="V19" s="33">
        <v>5.01025</v>
      </c>
      <c r="W19" s="1">
        <f>W5*(V19-V18)</f>
        <v>210.68999999999977</v>
      </c>
      <c r="X19" s="33">
        <v>7.44318</v>
      </c>
      <c r="Y19" s="1">
        <f>Y5*(X19-X18)</f>
        <v>22.01999999999984</v>
      </c>
      <c r="Z19" s="33"/>
      <c r="AA19" s="1">
        <f>AA5*(Z19-Z18)</f>
        <v>0</v>
      </c>
      <c r="AB19" s="33"/>
      <c r="AC19" s="1">
        <f>AC5*(AB19-AB18)</f>
        <v>0</v>
      </c>
      <c r="AD19" s="154">
        <v>7.33</v>
      </c>
      <c r="AE19" s="1">
        <f>AE5*(AD19-AD18)</f>
        <v>24.999999999999467</v>
      </c>
      <c r="AF19" s="33">
        <v>8.8059</v>
      </c>
      <c r="AG19" s="1">
        <f>AG5*(AF19-AF18)</f>
        <v>26.279999999996306</v>
      </c>
      <c r="AH19" s="1">
        <f t="shared" si="0"/>
        <v>6112.029999999975</v>
      </c>
    </row>
    <row r="20" spans="1:34" ht="13.5" thickBot="1">
      <c r="A20" s="1">
        <v>13</v>
      </c>
      <c r="B20" s="120">
        <v>80.823</v>
      </c>
      <c r="C20" s="1">
        <f>C5*(B20-B19)</f>
        <v>535.1999999999975</v>
      </c>
      <c r="D20" s="120">
        <v>45.582</v>
      </c>
      <c r="E20" s="1">
        <f>E5*(D20-D19)</f>
        <v>1900.7999999999952</v>
      </c>
      <c r="F20" s="120">
        <v>93.032</v>
      </c>
      <c r="G20" s="1">
        <f>G5*(F20-F19)</f>
        <v>1293.6000000000035</v>
      </c>
      <c r="H20" s="33">
        <v>8.179</v>
      </c>
      <c r="I20" s="1">
        <f>I5*(H20-H19)</f>
        <v>219.5999999999998</v>
      </c>
      <c r="J20" s="120"/>
      <c r="K20" s="1">
        <f>K5*(J20-J19)</f>
        <v>0</v>
      </c>
      <c r="L20" s="120">
        <v>4.415</v>
      </c>
      <c r="M20" s="1">
        <f>M5*(L20-L19)</f>
        <v>1180.800000000001</v>
      </c>
      <c r="N20" s="120">
        <v>48.482</v>
      </c>
      <c r="O20" s="1">
        <f>O5*(N20-N19)</f>
        <v>708.0000000000041</v>
      </c>
      <c r="P20" s="122">
        <v>70.545</v>
      </c>
      <c r="Q20" s="6">
        <f>Q5*(P20-P19)</f>
        <v>294.00000000000546</v>
      </c>
      <c r="R20" s="33">
        <v>4.66058</v>
      </c>
      <c r="S20" s="1">
        <f>S5*(R20-R19)</f>
        <v>10.680000000000689</v>
      </c>
      <c r="T20" s="33"/>
      <c r="U20" s="1"/>
      <c r="V20" s="33">
        <v>5.12465</v>
      </c>
      <c r="W20" s="1">
        <f>W5*(V20-V19)</f>
        <v>205.9199999999997</v>
      </c>
      <c r="X20" s="33">
        <v>7.4619</v>
      </c>
      <c r="Y20" s="1">
        <f>Y5*(X20-X19)</f>
        <v>22.464000000000084</v>
      </c>
      <c r="Z20" s="33"/>
      <c r="AA20" s="1">
        <f>AA5*(Z20-Z19)</f>
        <v>0</v>
      </c>
      <c r="AB20" s="33"/>
      <c r="AC20" s="1">
        <f>AC5*(AB20-AB19)</f>
        <v>0</v>
      </c>
      <c r="AD20" s="154">
        <v>7.35</v>
      </c>
      <c r="AE20" s="1">
        <f>AE5*(AD20-AD19)</f>
        <v>49.999999999998934</v>
      </c>
      <c r="AF20" s="33">
        <v>8.81348</v>
      </c>
      <c r="AG20" s="1">
        <f>AG5*(AF20-AF19)</f>
        <v>27.28800000000291</v>
      </c>
      <c r="AH20" s="1">
        <f t="shared" si="0"/>
        <v>6448.35200000001</v>
      </c>
    </row>
    <row r="21" spans="1:34" ht="13.5" thickBot="1">
      <c r="A21" s="1">
        <v>14</v>
      </c>
      <c r="B21" s="120">
        <v>81.018</v>
      </c>
      <c r="C21" s="1">
        <f>C5*(B21-B20)</f>
        <v>468.00000000001774</v>
      </c>
      <c r="D21" s="120">
        <v>46.036</v>
      </c>
      <c r="E21" s="1">
        <f>E5*(D21-D20)</f>
        <v>1634.4000000000024</v>
      </c>
      <c r="F21" s="120">
        <v>93.511</v>
      </c>
      <c r="G21" s="1">
        <f>G5*(F21-F20)</f>
        <v>1149.599999999998</v>
      </c>
      <c r="H21" s="33">
        <v>8.228</v>
      </c>
      <c r="I21" s="1">
        <f>I5*(H21-H20)</f>
        <v>176.39999999999816</v>
      </c>
      <c r="J21" s="120"/>
      <c r="K21" s="1">
        <f>K5*(J21-J20)</f>
        <v>0</v>
      </c>
      <c r="L21" s="120">
        <v>4.707</v>
      </c>
      <c r="M21" s="1">
        <f>M5*(L21-L20)</f>
        <v>1051.1999999999994</v>
      </c>
      <c r="N21" s="120">
        <v>48.741</v>
      </c>
      <c r="O21" s="1">
        <f>O5*(N21-N20)</f>
        <v>621.6000000000008</v>
      </c>
      <c r="P21" s="122">
        <v>70.692</v>
      </c>
      <c r="Q21" s="6">
        <f>Q5*(P21-P20)</f>
        <v>176.39999999998963</v>
      </c>
      <c r="R21" s="33">
        <v>4.6705</v>
      </c>
      <c r="S21" s="1">
        <f>S5*(R21-R20)</f>
        <v>11.903999999999115</v>
      </c>
      <c r="T21" s="33"/>
      <c r="U21" s="1"/>
      <c r="V21" s="33">
        <v>5.1534</v>
      </c>
      <c r="W21" s="1">
        <f>W5*(V21-V20)</f>
        <v>51.750000000000895</v>
      </c>
      <c r="X21" s="33">
        <v>7.47525</v>
      </c>
      <c r="Y21" s="1">
        <f>Y5*(X21-X20)</f>
        <v>16.019999999999968</v>
      </c>
      <c r="Z21" s="33"/>
      <c r="AA21" s="1">
        <f>AA5*(Z21-Z20)</f>
        <v>0</v>
      </c>
      <c r="AB21" s="33"/>
      <c r="AC21" s="1">
        <f>AC5*(AB21-AB20)</f>
        <v>0</v>
      </c>
      <c r="AD21" s="33">
        <v>7.41</v>
      </c>
      <c r="AE21" s="1">
        <f>AE5*(AD21-AD20)</f>
        <v>150.00000000000125</v>
      </c>
      <c r="AF21" s="33">
        <v>8.81988</v>
      </c>
      <c r="AG21" s="1">
        <f>AG5*(AF21-AF20)</f>
        <v>23.039999999997463</v>
      </c>
      <c r="AH21" s="1">
        <f t="shared" si="0"/>
        <v>5530.314000000005</v>
      </c>
    </row>
    <row r="22" spans="1:34" ht="13.5" thickBot="1">
      <c r="A22" s="1">
        <v>15</v>
      </c>
      <c r="B22" s="120">
        <v>81.221</v>
      </c>
      <c r="C22" s="1">
        <f>C5*(B22-B21)</f>
        <v>487.2000000000071</v>
      </c>
      <c r="D22" s="120">
        <v>46.522</v>
      </c>
      <c r="E22" s="1">
        <f>E5*(D22-D21)</f>
        <v>1749.5999999999894</v>
      </c>
      <c r="F22" s="120">
        <v>94.014</v>
      </c>
      <c r="G22" s="1">
        <f>G5*(F22-F21)</f>
        <v>1207.2000000000003</v>
      </c>
      <c r="H22" s="33">
        <v>8.284</v>
      </c>
      <c r="I22" s="1">
        <f>I5*(H22-H21)</f>
        <v>201.60000000000338</v>
      </c>
      <c r="J22" s="120"/>
      <c r="K22" s="1">
        <f>K5*(J22-J21)</f>
        <v>0</v>
      </c>
      <c r="L22" s="120">
        <v>5.018</v>
      </c>
      <c r="M22" s="1">
        <f>M5*(L22-L21)</f>
        <v>1119.6</v>
      </c>
      <c r="N22" s="120">
        <v>49.009</v>
      </c>
      <c r="O22" s="1">
        <f>O5*(N22-N21)</f>
        <v>643.2000000000016</v>
      </c>
      <c r="P22" s="124">
        <v>70.855</v>
      </c>
      <c r="Q22" s="7">
        <f>Q5*(P22-P21)</f>
        <v>195.6000000000131</v>
      </c>
      <c r="R22" s="33">
        <v>4.68055</v>
      </c>
      <c r="S22" s="1">
        <f>S5*(R22-R21)</f>
        <v>12.06000000000067</v>
      </c>
      <c r="T22" s="33"/>
      <c r="U22" s="1"/>
      <c r="V22" s="33">
        <v>5.26953</v>
      </c>
      <c r="W22" s="1">
        <f>W5*(V22-V21)</f>
        <v>209.0339999999985</v>
      </c>
      <c r="X22" s="33">
        <v>7.48795</v>
      </c>
      <c r="Y22" s="1">
        <f>Y5*(X22-X21)</f>
        <v>15.239999999999654</v>
      </c>
      <c r="Z22" s="33"/>
      <c r="AA22" s="1">
        <f>AA5*(Z22-Z21)</f>
        <v>0</v>
      </c>
      <c r="AB22" s="33"/>
      <c r="AC22" s="1">
        <f>AC5*(AB22-AB21)</f>
        <v>0</v>
      </c>
      <c r="AD22" s="33">
        <v>7.6</v>
      </c>
      <c r="AE22" s="1">
        <f>AE5*(AD22-AD21)</f>
        <v>474.99999999999875</v>
      </c>
      <c r="AF22" s="33">
        <v>8.826</v>
      </c>
      <c r="AG22" s="1">
        <f>AG5*(AF22-AF21)</f>
        <v>22.03200000000365</v>
      </c>
      <c r="AH22" s="1">
        <f t="shared" si="0"/>
        <v>6337.366000000017</v>
      </c>
    </row>
    <row r="23" spans="1:34" ht="13.5" thickBot="1">
      <c r="A23" s="1">
        <v>16</v>
      </c>
      <c r="B23" s="120">
        <v>81.455</v>
      </c>
      <c r="C23" s="1">
        <f>C5*(B23-B22)</f>
        <v>561.5999999999872</v>
      </c>
      <c r="D23" s="120">
        <v>47.075</v>
      </c>
      <c r="E23" s="1">
        <f>E5*(D23-D22)</f>
        <v>1990.8000000000156</v>
      </c>
      <c r="F23" s="120">
        <v>94.585</v>
      </c>
      <c r="G23" s="1">
        <f>G5*(F23-F22)</f>
        <v>1370.399999999995</v>
      </c>
      <c r="H23" s="33">
        <v>8.346</v>
      </c>
      <c r="I23" s="1">
        <f>I5*(H23-H22)</f>
        <v>223.1999999999978</v>
      </c>
      <c r="J23" s="120"/>
      <c r="K23" s="1">
        <f>K5*(J23-J22)</f>
        <v>0</v>
      </c>
      <c r="L23" s="120">
        <v>5.376</v>
      </c>
      <c r="M23" s="1">
        <f>M5*(L23-L22)</f>
        <v>1288.800000000002</v>
      </c>
      <c r="N23" s="120">
        <v>49.317</v>
      </c>
      <c r="O23" s="1">
        <f>O5*(N23-N22)</f>
        <v>739.1999999999996</v>
      </c>
      <c r="P23" s="120">
        <v>71.108</v>
      </c>
      <c r="Q23" s="1">
        <f>Q5*(P23-P22)</f>
        <v>303.60000000000014</v>
      </c>
      <c r="R23" s="33">
        <v>4.69013</v>
      </c>
      <c r="S23" s="1">
        <f>S5*(R23-R22)</f>
        <v>11.49599999999964</v>
      </c>
      <c r="T23" s="33"/>
      <c r="U23" s="1"/>
      <c r="V23" s="33">
        <v>5.38203</v>
      </c>
      <c r="W23" s="1">
        <f>W5*(V23-V22)</f>
        <v>202.50000000000128</v>
      </c>
      <c r="X23" s="33">
        <v>7.4887</v>
      </c>
      <c r="Y23" s="1">
        <f>Y5*(X23-X22)</f>
        <v>0.9000000000000341</v>
      </c>
      <c r="Z23" s="33"/>
      <c r="AA23" s="1">
        <f>AA5*(Z23-Z22)</f>
        <v>0</v>
      </c>
      <c r="AB23" s="33"/>
      <c r="AC23" s="1">
        <f>AC5*(AB23-AB22)</f>
        <v>0</v>
      </c>
      <c r="AD23" s="33">
        <v>7.79</v>
      </c>
      <c r="AE23" s="1">
        <f>AE5*(AD23-AD22)</f>
        <v>475.00000000000097</v>
      </c>
      <c r="AF23" s="33">
        <v>8.8323</v>
      </c>
      <c r="AG23" s="1">
        <f>AG5*(AF23-AF22)</f>
        <v>22.6799999999983</v>
      </c>
      <c r="AH23" s="1">
        <f t="shared" si="0"/>
        <v>7190.175999999998</v>
      </c>
    </row>
    <row r="24" spans="1:34" ht="13.5" thickBot="1">
      <c r="A24" s="1">
        <v>17</v>
      </c>
      <c r="B24" s="120">
        <v>81.664</v>
      </c>
      <c r="C24" s="1">
        <f>C5*(B24-B23)</f>
        <v>501.60000000000764</v>
      </c>
      <c r="D24" s="120">
        <v>47.536</v>
      </c>
      <c r="E24" s="1">
        <f>E5*(D24-D23)</f>
        <v>1659.5999999999947</v>
      </c>
      <c r="F24" s="120">
        <v>95.077</v>
      </c>
      <c r="G24" s="1">
        <f>G5*(F24-F23)</f>
        <v>1180.8000000000106</v>
      </c>
      <c r="H24" s="33">
        <v>8.398</v>
      </c>
      <c r="I24" s="1">
        <f>I5*(H24-H23)</f>
        <v>187.19999999999857</v>
      </c>
      <c r="J24" s="120"/>
      <c r="K24" s="1">
        <f>K5*(J24-J23)</f>
        <v>0</v>
      </c>
      <c r="L24" s="120">
        <v>5.666</v>
      </c>
      <c r="M24" s="1">
        <f>M5*(L24-L23)</f>
        <v>1044.0000000000002</v>
      </c>
      <c r="N24" s="120">
        <v>49.58</v>
      </c>
      <c r="O24" s="1">
        <f>O5*(N24-N23)</f>
        <v>631.1999999999955</v>
      </c>
      <c r="P24" s="124">
        <v>71.327</v>
      </c>
      <c r="Q24" s="7">
        <f>Q5*(P24-P23)</f>
        <v>262.7999999999929</v>
      </c>
      <c r="R24" s="33">
        <v>4.69933</v>
      </c>
      <c r="S24" s="1">
        <f>S5*(R24-R23)</f>
        <v>11.03999999999985</v>
      </c>
      <c r="T24" s="33"/>
      <c r="U24" s="1"/>
      <c r="V24" s="33">
        <v>5.49723</v>
      </c>
      <c r="W24" s="1">
        <f>W5*(V24-V23)</f>
        <v>207.35999999999956</v>
      </c>
      <c r="X24" s="33">
        <v>7.49825</v>
      </c>
      <c r="Y24" s="1">
        <f>Y5*(X24-X23)</f>
        <v>11.459999999999937</v>
      </c>
      <c r="Z24" s="33"/>
      <c r="AA24" s="1">
        <f>AA5*(Z24-Z23)</f>
        <v>0</v>
      </c>
      <c r="AB24" s="33"/>
      <c r="AC24" s="1">
        <f>AC5*(AB24-AB23)</f>
        <v>0</v>
      </c>
      <c r="AD24" s="33">
        <v>7.88</v>
      </c>
      <c r="AE24" s="1">
        <f>AE5*(AD24-AD23)</f>
        <v>224.99999999999966</v>
      </c>
      <c r="AF24" s="33">
        <v>8.83998</v>
      </c>
      <c r="AG24" s="1">
        <f>AG5*(AF24-AF23)</f>
        <v>27.64800000000207</v>
      </c>
      <c r="AH24" s="1">
        <f t="shared" si="0"/>
        <v>5949.708000000001</v>
      </c>
    </row>
    <row r="25" spans="1:34" ht="13.5" thickBot="1">
      <c r="A25" s="1">
        <v>18</v>
      </c>
      <c r="B25" s="120">
        <v>81.911</v>
      </c>
      <c r="C25" s="1">
        <f>C5*(B25-B24)</f>
        <v>592.7999999999997</v>
      </c>
      <c r="D25" s="120">
        <v>48.12</v>
      </c>
      <c r="E25" s="1">
        <f>E5*(D25-D24)</f>
        <v>2102.399999999986</v>
      </c>
      <c r="F25" s="120">
        <v>95.707</v>
      </c>
      <c r="G25" s="1">
        <f>G5*(F25-F24)</f>
        <v>1511.999999999989</v>
      </c>
      <c r="H25" s="33">
        <v>8.459</v>
      </c>
      <c r="I25" s="1">
        <f>I5*(H25-H24)</f>
        <v>219.5999999999998</v>
      </c>
      <c r="J25" s="120"/>
      <c r="K25" s="1">
        <f>K5*(J25-J24)</f>
        <v>0</v>
      </c>
      <c r="L25" s="120">
        <v>5.992</v>
      </c>
      <c r="M25" s="1">
        <f>M5*(L25-L24)</f>
        <v>1173.5999999999985</v>
      </c>
      <c r="N25" s="120">
        <v>49.907</v>
      </c>
      <c r="O25" s="1">
        <f>O5*(N25-N24)</f>
        <v>784.7999999999956</v>
      </c>
      <c r="P25" s="121">
        <v>71.529</v>
      </c>
      <c r="Q25" s="5">
        <f>Q5*(P25-P24)</f>
        <v>242.39999999999782</v>
      </c>
      <c r="R25" s="33">
        <v>4.70733</v>
      </c>
      <c r="S25" s="1">
        <f>S5*(R25-R24)</f>
        <v>9.600000000000009</v>
      </c>
      <c r="T25" s="33"/>
      <c r="U25" s="1"/>
      <c r="V25" s="33">
        <v>5.63248</v>
      </c>
      <c r="W25" s="1">
        <f>W5*(V25-V24)</f>
        <v>243.45000000000016</v>
      </c>
      <c r="X25" s="33">
        <v>7.51098</v>
      </c>
      <c r="Y25" s="1">
        <f>Y5*(X25-X24)</f>
        <v>15.276000000000423</v>
      </c>
      <c r="Z25" s="33"/>
      <c r="AA25" s="1">
        <f>AA5*(Z25-Z24)</f>
        <v>0</v>
      </c>
      <c r="AB25" s="33"/>
      <c r="AC25" s="1">
        <f>AC5*(AB25-AB24)</f>
        <v>0</v>
      </c>
      <c r="AD25" s="33">
        <v>8</v>
      </c>
      <c r="AE25" s="1">
        <f>AE5*(AD25-AD24)</f>
        <v>300.0000000000003</v>
      </c>
      <c r="AF25" s="33">
        <v>8.84783</v>
      </c>
      <c r="AG25" s="1">
        <f>AG5*(AF25-AF24)</f>
        <v>28.259999999998087</v>
      </c>
      <c r="AH25" s="1">
        <f t="shared" si="0"/>
        <v>7224.185999999966</v>
      </c>
    </row>
    <row r="26" spans="1:34" ht="13.5" thickBot="1">
      <c r="A26" s="1">
        <v>19</v>
      </c>
      <c r="B26" s="120">
        <v>82.151</v>
      </c>
      <c r="C26" s="1">
        <f>C5*(B26-B25)</f>
        <v>575.9999999999877</v>
      </c>
      <c r="D26" s="120">
        <v>48.668</v>
      </c>
      <c r="E26" s="1">
        <f>E5*(D26-D25)</f>
        <v>1972.8000000000065</v>
      </c>
      <c r="F26" s="120">
        <v>96.333</v>
      </c>
      <c r="G26" s="1">
        <f>G5*(F26-F25)</f>
        <v>1502.4000000000115</v>
      </c>
      <c r="H26" s="33">
        <v>8.518</v>
      </c>
      <c r="I26" s="1">
        <f>I5*(H26-H25)</f>
        <v>212.40000000000379</v>
      </c>
      <c r="J26" s="120"/>
      <c r="K26" s="1">
        <f>K5*(J26-J25)</f>
        <v>0</v>
      </c>
      <c r="L26" s="120">
        <v>6.316</v>
      </c>
      <c r="M26" s="1">
        <f>M5*(L26-L25)</f>
        <v>1166.3999999999994</v>
      </c>
      <c r="N26" s="120">
        <v>50.226</v>
      </c>
      <c r="O26" s="1">
        <f>O5*(N26-N25)</f>
        <v>765.6000000000063</v>
      </c>
      <c r="P26" s="121">
        <v>71.71</v>
      </c>
      <c r="Q26" s="5">
        <f>Q5*(P26-P25)</f>
        <v>217.19999999999686</v>
      </c>
      <c r="R26" s="33">
        <v>4.71628</v>
      </c>
      <c r="S26" s="1">
        <f>S5*(R26-R25)</f>
        <v>10.740000000000549</v>
      </c>
      <c r="T26" s="33"/>
      <c r="U26" s="1"/>
      <c r="V26" s="33">
        <v>5.77715</v>
      </c>
      <c r="W26" s="1">
        <f>W5*(V26-V25)</f>
        <v>260.4059999999993</v>
      </c>
      <c r="X26" s="33">
        <v>7.52035</v>
      </c>
      <c r="Y26" s="1">
        <f>Y5*(X26-X25)</f>
        <v>11.243999999999588</v>
      </c>
      <c r="Z26" s="33"/>
      <c r="AA26" s="1">
        <f>AA5*(Z26-Z25)</f>
        <v>0</v>
      </c>
      <c r="AB26" s="33"/>
      <c r="AC26" s="1">
        <f>AC5*(AB26-AB25)</f>
        <v>0</v>
      </c>
      <c r="AD26" s="33">
        <v>8.11</v>
      </c>
      <c r="AE26" s="1">
        <f>AE5*(AD26-AD25)</f>
        <v>274.9999999999986</v>
      </c>
      <c r="AF26" s="33">
        <v>8.86073</v>
      </c>
      <c r="AG26" s="1">
        <f>AG5*(AF26-AF25)</f>
        <v>46.44000000000048</v>
      </c>
      <c r="AH26" s="1">
        <f t="shared" si="0"/>
        <v>7016.63000000001</v>
      </c>
    </row>
    <row r="27" spans="1:34" ht="13.5" thickBot="1">
      <c r="A27" s="1">
        <v>20</v>
      </c>
      <c r="B27" s="120">
        <v>82.514</v>
      </c>
      <c r="C27" s="1">
        <f>C5*(B27-B26)</f>
        <v>871.1999999999989</v>
      </c>
      <c r="D27" s="120">
        <v>49.372</v>
      </c>
      <c r="E27" s="1">
        <f>E5*(D27-D26)</f>
        <v>2534.4000000000024</v>
      </c>
      <c r="F27" s="120">
        <v>97.19</v>
      </c>
      <c r="G27" s="1">
        <f>G5*(F27-F26)</f>
        <v>2056.7999999999984</v>
      </c>
      <c r="H27" s="33">
        <v>8.592</v>
      </c>
      <c r="I27" s="1">
        <f>I5*(H27-H26)</f>
        <v>266.3999999999994</v>
      </c>
      <c r="J27" s="120"/>
      <c r="K27" s="1">
        <f>K5*(J27-J26)</f>
        <v>0</v>
      </c>
      <c r="L27" s="120">
        <v>6.77</v>
      </c>
      <c r="M27" s="1">
        <f>M5*(L27-L26)</f>
        <v>1634.399999999999</v>
      </c>
      <c r="N27" s="120">
        <v>50.72</v>
      </c>
      <c r="O27" s="1">
        <f>O5*(N27-N26)</f>
        <v>1185.5999999999995</v>
      </c>
      <c r="P27" s="120">
        <v>71.959</v>
      </c>
      <c r="Q27" s="1">
        <f>Q5*(P27-P26)</f>
        <v>298.8000000000113</v>
      </c>
      <c r="R27" s="33">
        <v>4.7249</v>
      </c>
      <c r="S27" s="1">
        <f>S5*(R27-R26)</f>
        <v>10.343999999999554</v>
      </c>
      <c r="T27" s="33"/>
      <c r="U27" s="1"/>
      <c r="V27" s="33">
        <v>5.92363</v>
      </c>
      <c r="W27" s="1">
        <f>W5*(V27-V26)</f>
        <v>263.66400000000067</v>
      </c>
      <c r="X27" s="33">
        <v>7.5299</v>
      </c>
      <c r="Y27" s="1">
        <f>Y5*(X27-X26)</f>
        <v>11.459999999999937</v>
      </c>
      <c r="Z27" s="33"/>
      <c r="AA27" s="1">
        <f>AA5*(Z27-Z26)</f>
        <v>0</v>
      </c>
      <c r="AB27" s="33"/>
      <c r="AC27" s="1">
        <f>AC5*(AB27-AB26)</f>
        <v>0</v>
      </c>
      <c r="AD27" s="33">
        <v>8.2</v>
      </c>
      <c r="AE27" s="1">
        <f>AE5*(AD27-AD26)</f>
        <v>224.99999999999966</v>
      </c>
      <c r="AF27" s="33">
        <v>8.87545</v>
      </c>
      <c r="AG27" s="1">
        <f>AG5*(AF27-AF26)</f>
        <v>52.99200000000184</v>
      </c>
      <c r="AH27" s="1">
        <f t="shared" si="0"/>
        <v>9411.06000000001</v>
      </c>
    </row>
    <row r="28" spans="1:34" ht="13.5" thickBot="1">
      <c r="A28" s="1">
        <v>21</v>
      </c>
      <c r="B28" s="120">
        <v>82.725</v>
      </c>
      <c r="C28" s="1">
        <f>C5*(B28-B27)</f>
        <v>506.39999999999645</v>
      </c>
      <c r="D28" s="120">
        <v>49.912</v>
      </c>
      <c r="E28" s="1">
        <f>E5*(D28-D27)</f>
        <v>1943.9999999999968</v>
      </c>
      <c r="F28" s="120">
        <v>97.391</v>
      </c>
      <c r="G28" s="1">
        <f>G5*(F28-F27)</f>
        <v>482.4000000000183</v>
      </c>
      <c r="H28" s="33">
        <v>8.647</v>
      </c>
      <c r="I28" s="1">
        <f>I5*(H28-H27)</f>
        <v>197.99999999999898</v>
      </c>
      <c r="J28" s="120"/>
      <c r="K28" s="1">
        <f>K5*(J28-J27)</f>
        <v>0</v>
      </c>
      <c r="L28" s="120">
        <v>7.006</v>
      </c>
      <c r="M28" s="1">
        <f>M5*(L28-L27)</f>
        <v>849.6000000000024</v>
      </c>
      <c r="N28" s="120">
        <v>51.031</v>
      </c>
      <c r="O28" s="1">
        <f>O5*(N28-N27)</f>
        <v>746.3999999999999</v>
      </c>
      <c r="P28" s="124">
        <v>72.071</v>
      </c>
      <c r="Q28" s="7">
        <f>Q5*(P28-P27)</f>
        <v>134.39999999999372</v>
      </c>
      <c r="R28" s="33">
        <v>4.73168</v>
      </c>
      <c r="S28" s="1">
        <f>S5*(R28-R27)</f>
        <v>8.13600000000001</v>
      </c>
      <c r="T28" s="33"/>
      <c r="U28" s="1"/>
      <c r="V28" s="33">
        <v>6.0705</v>
      </c>
      <c r="W28" s="1">
        <f>W5*(V28-V27)</f>
        <v>264.3659999999997</v>
      </c>
      <c r="X28" s="33">
        <v>7.53978</v>
      </c>
      <c r="Y28" s="1">
        <f>Y5*(X28-X27)</f>
        <v>11.856000000000932</v>
      </c>
      <c r="Z28" s="33"/>
      <c r="AA28" s="1">
        <f>AA5*(Z28-Z27)</f>
        <v>0</v>
      </c>
      <c r="AB28" s="33"/>
      <c r="AC28" s="1">
        <f>AC5*(AB28-AB27)</f>
        <v>0</v>
      </c>
      <c r="AD28" s="33">
        <v>8.4</v>
      </c>
      <c r="AE28" s="1">
        <f>AE5*(AD28-AD27)</f>
        <v>500.0000000000027</v>
      </c>
      <c r="AF28" s="33">
        <v>8.9506</v>
      </c>
      <c r="AG28" s="1">
        <f>AG5*(AF28-AF27)</f>
        <v>270.5399999999962</v>
      </c>
      <c r="AH28" s="1">
        <f t="shared" si="0"/>
        <v>5916.098000000006</v>
      </c>
    </row>
    <row r="29" spans="1:34" ht="13.5" thickBot="1">
      <c r="A29" s="1">
        <v>22</v>
      </c>
      <c r="B29" s="120">
        <v>82.901</v>
      </c>
      <c r="C29" s="1">
        <f>C5*(B29-B28)</f>
        <v>422.40000000000464</v>
      </c>
      <c r="D29" s="120">
        <v>50.086</v>
      </c>
      <c r="E29" s="1">
        <f>E5*(D29-D28)</f>
        <v>626.3999999999982</v>
      </c>
      <c r="F29" s="120">
        <v>97.937</v>
      </c>
      <c r="G29" s="1">
        <f>G5*(F29-F28)</f>
        <v>1310.3999999999814</v>
      </c>
      <c r="H29" s="33">
        <v>8.719</v>
      </c>
      <c r="I29" s="1">
        <f>I5*(H29-H28)</f>
        <v>259.19999999999703</v>
      </c>
      <c r="J29" s="120"/>
      <c r="K29" s="1">
        <f>K5*(J29-J28)</f>
        <v>0</v>
      </c>
      <c r="L29" s="120">
        <v>7.504</v>
      </c>
      <c r="M29" s="1">
        <f>M5*(L29-L28)</f>
        <v>1792.7999999999977</v>
      </c>
      <c r="N29" s="120">
        <v>51.317</v>
      </c>
      <c r="O29" s="1">
        <f>O5*(N29-N28)</f>
        <v>686.4000000000033</v>
      </c>
      <c r="P29" s="120">
        <v>72.108</v>
      </c>
      <c r="Q29" s="1">
        <f>Q5*(P29-P28)</f>
        <v>44.40000000000737</v>
      </c>
      <c r="R29" s="33">
        <v>4.73903</v>
      </c>
      <c r="S29" s="1">
        <f>S5*(R29-R28)</f>
        <v>8.819999999999695</v>
      </c>
      <c r="T29" s="33"/>
      <c r="U29" s="1"/>
      <c r="V29" s="33">
        <v>6.21695</v>
      </c>
      <c r="W29" s="1">
        <f>W5*(V29-V28)</f>
        <v>263.60999999999956</v>
      </c>
      <c r="X29" s="33">
        <v>7.54968</v>
      </c>
      <c r="Y29" s="1">
        <f>Y5*(X29-X28)</f>
        <v>11.880000000000024</v>
      </c>
      <c r="Z29" s="33"/>
      <c r="AA29" s="1">
        <f>AA5*(Z29-Z28)</f>
        <v>0</v>
      </c>
      <c r="AB29" s="33"/>
      <c r="AC29" s="1">
        <f>AC5*(AB29-AB28)</f>
        <v>0</v>
      </c>
      <c r="AD29" s="33">
        <v>8.59</v>
      </c>
      <c r="AE29" s="1">
        <f>AE5*(AD29-AD28)</f>
        <v>474.99999999999875</v>
      </c>
      <c r="AF29" s="33">
        <v>9.05578</v>
      </c>
      <c r="AG29" s="1">
        <f>AG5*(AF29-AF28)</f>
        <v>378.6480000000026</v>
      </c>
      <c r="AH29" s="1">
        <f t="shared" si="0"/>
        <v>6279.9579999999905</v>
      </c>
    </row>
    <row r="30" spans="1:34" ht="13.5" thickBot="1">
      <c r="A30" s="1">
        <v>23</v>
      </c>
      <c r="B30" s="120">
        <v>83.026</v>
      </c>
      <c r="C30" s="1">
        <f>C5*(B30-B29)</f>
        <v>300</v>
      </c>
      <c r="D30" s="120">
        <v>50.586</v>
      </c>
      <c r="E30" s="1">
        <f>E5*(D30-D29)</f>
        <v>1800</v>
      </c>
      <c r="F30" s="121">
        <v>98.55</v>
      </c>
      <c r="G30" s="1">
        <f>G5*(F30-F29)</f>
        <v>1471.199999999999</v>
      </c>
      <c r="H30" s="33">
        <v>8.719</v>
      </c>
      <c r="I30" s="1">
        <f>I5*(H30-H29)</f>
        <v>0</v>
      </c>
      <c r="J30" s="120"/>
      <c r="K30" s="1">
        <f>K5*(J30-J29)</f>
        <v>0</v>
      </c>
      <c r="L30" s="120">
        <v>7.505</v>
      </c>
      <c r="M30" s="1">
        <f>M5*(L30-L29)</f>
        <v>3.6000000000012022</v>
      </c>
      <c r="N30" s="120">
        <v>51.551</v>
      </c>
      <c r="O30" s="1">
        <f>O5*(N30-N29)</f>
        <v>561.6000000000042</v>
      </c>
      <c r="P30" s="122">
        <v>72.31</v>
      </c>
      <c r="Q30" s="6">
        <f>Q5*(P30-P29)</f>
        <v>242.39999999999782</v>
      </c>
      <c r="R30" s="33">
        <v>4.7456</v>
      </c>
      <c r="S30" s="1">
        <f>S5*(R30-R29)</f>
        <v>7.883999999999958</v>
      </c>
      <c r="T30" s="34"/>
      <c r="U30" s="1"/>
      <c r="V30" s="35">
        <v>6.35015</v>
      </c>
      <c r="W30" s="1">
        <f>W5*(V30-V29)</f>
        <v>239.7600000000008</v>
      </c>
      <c r="X30" s="33">
        <v>7.55948</v>
      </c>
      <c r="Y30" s="1">
        <f>Y5*(X30-X29)</f>
        <v>11.759999999999238</v>
      </c>
      <c r="Z30" s="33"/>
      <c r="AA30" s="1">
        <f>AA5*(Z30-Z29)</f>
        <v>0</v>
      </c>
      <c r="AB30" s="33"/>
      <c r="AC30" s="1">
        <f>AC5*(AB30-AB29)</f>
        <v>0</v>
      </c>
      <c r="AD30" s="33">
        <v>8.78</v>
      </c>
      <c r="AE30" s="1">
        <f>AE5*(AD30-AD29)</f>
        <v>474.99999999999875</v>
      </c>
      <c r="AF30" s="33">
        <v>9.1433</v>
      </c>
      <c r="AG30" s="1">
        <f>AG5*(AF30-AF29)</f>
        <v>315.0719999999985</v>
      </c>
      <c r="AH30" s="1">
        <f t="shared" si="0"/>
        <v>5428.276</v>
      </c>
    </row>
    <row r="31" spans="1:34" ht="13.5" thickBot="1">
      <c r="A31" s="1">
        <v>24</v>
      </c>
      <c r="B31" s="120">
        <v>83.251</v>
      </c>
      <c r="C31" s="1">
        <f>C5*(B31-B30)</f>
        <v>540.0000000000205</v>
      </c>
      <c r="D31" s="120">
        <v>50.93</v>
      </c>
      <c r="E31" s="4">
        <f>E5*(D31-D30)</f>
        <v>1238.4000000000042</v>
      </c>
      <c r="F31" s="120">
        <v>98.815</v>
      </c>
      <c r="G31" s="3">
        <f>G5*(F31-F30)</f>
        <v>636.0000000000014</v>
      </c>
      <c r="H31" s="33">
        <v>8.781</v>
      </c>
      <c r="I31" s="1">
        <f>I5*(H31-H30)</f>
        <v>223.2000000000042</v>
      </c>
      <c r="J31" s="120"/>
      <c r="K31" s="1">
        <f>K5*(J31-J30)</f>
        <v>0</v>
      </c>
      <c r="L31" s="120">
        <v>7.771</v>
      </c>
      <c r="M31" s="1">
        <f>M5*(L31-L30)</f>
        <v>957.6</v>
      </c>
      <c r="N31" s="120">
        <v>51.891</v>
      </c>
      <c r="O31" s="1">
        <f>O5*(N31-N30)</f>
        <v>815.9999999999911</v>
      </c>
      <c r="P31" s="122">
        <v>72.5</v>
      </c>
      <c r="Q31" s="6">
        <f>Q5*(P31-P30)</f>
        <v>227.99999999999727</v>
      </c>
      <c r="R31" s="33">
        <v>4.75238</v>
      </c>
      <c r="S31" s="1">
        <f>S5*(R31-R30)</f>
        <v>8.13600000000001</v>
      </c>
      <c r="T31" s="33"/>
      <c r="U31" s="4"/>
      <c r="V31" s="33">
        <v>6.46938</v>
      </c>
      <c r="W31" s="3">
        <f>W5*(V31-V30)</f>
        <v>214.61399999999992</v>
      </c>
      <c r="X31" s="33">
        <v>7.56855</v>
      </c>
      <c r="Y31" s="1">
        <f>Y5*(X31-X30)</f>
        <v>10.884000000000427</v>
      </c>
      <c r="Z31" s="33"/>
      <c r="AA31" s="1">
        <f>AA5*(Z31-Z30)</f>
        <v>0</v>
      </c>
      <c r="AB31" s="33"/>
      <c r="AC31" s="1">
        <f>AC5*(AB31-AB30)</f>
        <v>0</v>
      </c>
      <c r="AD31" s="33">
        <v>8.95</v>
      </c>
      <c r="AE31" s="1">
        <f>AE5*(AD31-AD30)</f>
        <v>424.99999999999983</v>
      </c>
      <c r="AF31" s="33">
        <v>9.22348</v>
      </c>
      <c r="AG31" s="1">
        <f>AG5*(AF31-AF30)</f>
        <v>288.6480000000013</v>
      </c>
      <c r="AH31" s="1">
        <f t="shared" si="0"/>
        <v>5586.48200000002</v>
      </c>
    </row>
    <row r="32" spans="1:34" ht="13.5" thickBot="1">
      <c r="A32" s="1">
        <v>1</v>
      </c>
      <c r="B32" s="120">
        <v>83.417</v>
      </c>
      <c r="C32" s="1">
        <f>C5*(B32-B31)</f>
        <v>398.39999999999236</v>
      </c>
      <c r="D32" s="120">
        <v>51.291</v>
      </c>
      <c r="E32" s="1">
        <f>E5*(D32-D31)</f>
        <v>1299.5999999999894</v>
      </c>
      <c r="F32" s="122">
        <v>99.032</v>
      </c>
      <c r="G32" s="1">
        <f>G5*(F32-F31)</f>
        <v>520.799999999997</v>
      </c>
      <c r="H32" s="33">
        <v>8.83</v>
      </c>
      <c r="I32" s="1">
        <f>I5*(H32-H31)</f>
        <v>176.39999999999816</v>
      </c>
      <c r="J32" s="120"/>
      <c r="K32" s="1">
        <f>K5*(J32-J31)</f>
        <v>0</v>
      </c>
      <c r="L32" s="120">
        <v>7.911</v>
      </c>
      <c r="M32" s="1">
        <f>M5*(L32-L31)</f>
        <v>503.99999999999886</v>
      </c>
      <c r="N32" s="120">
        <v>52.02</v>
      </c>
      <c r="O32" s="1">
        <f>O5*(N32-N31)</f>
        <v>309.60000000001173</v>
      </c>
      <c r="P32" s="122">
        <v>72.681</v>
      </c>
      <c r="Q32" s="6">
        <f>Q5*(P32-P31)</f>
        <v>217.19999999999686</v>
      </c>
      <c r="R32" s="33">
        <v>4.75918</v>
      </c>
      <c r="S32" s="1">
        <f>S5*(R32-R31)</f>
        <v>8.160000000000167</v>
      </c>
      <c r="T32" s="33"/>
      <c r="U32" s="1"/>
      <c r="V32" s="32">
        <v>6.58215</v>
      </c>
      <c r="W32" s="1">
        <f>W5*(V32-V31)</f>
        <v>202.98600000000047</v>
      </c>
      <c r="X32" s="33">
        <v>7.57708</v>
      </c>
      <c r="Y32" s="1">
        <f>Y5*(X32-X31)</f>
        <v>10.235999999999379</v>
      </c>
      <c r="Z32" s="33"/>
      <c r="AA32" s="1">
        <f>AA5*(Z32-Z31)</f>
        <v>0</v>
      </c>
      <c r="AB32" s="33"/>
      <c r="AC32" s="1">
        <f>AC5*(AB32-AB31)</f>
        <v>0</v>
      </c>
      <c r="AD32" s="33">
        <v>9.11</v>
      </c>
      <c r="AE32" s="1">
        <f>AE5*(AD32-AD31)</f>
        <v>400.00000000000034</v>
      </c>
      <c r="AF32" s="33">
        <v>9.32513</v>
      </c>
      <c r="AG32" s="1">
        <f>AG5*(AF32-AF31)</f>
        <v>365.93999999999767</v>
      </c>
      <c r="AH32" s="1">
        <f t="shared" si="0"/>
        <v>4413.321999999983</v>
      </c>
    </row>
    <row r="33" spans="1:34" ht="13.5" thickBot="1">
      <c r="A33" s="1">
        <v>2</v>
      </c>
      <c r="B33" s="120">
        <v>83.521</v>
      </c>
      <c r="C33" s="1">
        <f>C5*(B33-B32)</f>
        <v>249.5999999999981</v>
      </c>
      <c r="D33" s="120">
        <v>51.814</v>
      </c>
      <c r="E33" s="1">
        <f>E5*(D33-D32)</f>
        <v>1882.8000000000116</v>
      </c>
      <c r="F33" s="120">
        <v>99.687</v>
      </c>
      <c r="G33" s="1">
        <f>G5*(F33-F32)</f>
        <v>1572.0000000000027</v>
      </c>
      <c r="H33" s="33">
        <v>8.841</v>
      </c>
      <c r="I33" s="1">
        <f>I5*(H33-H32)</f>
        <v>39.59999999999724</v>
      </c>
      <c r="J33" s="120"/>
      <c r="K33" s="1">
        <f>K5*(J33-J32)</f>
        <v>0</v>
      </c>
      <c r="L33" s="120">
        <v>8.183</v>
      </c>
      <c r="M33" s="1">
        <f>M5*(L33-L32)</f>
        <v>979.2000000000008</v>
      </c>
      <c r="N33" s="123">
        <v>52.497</v>
      </c>
      <c r="O33" s="1">
        <f>O5*(N33-N32)</f>
        <v>1144.7999999999922</v>
      </c>
      <c r="P33" s="120">
        <v>72.844</v>
      </c>
      <c r="Q33" s="1">
        <f>Q5*(P33-P32)</f>
        <v>195.59999999999604</v>
      </c>
      <c r="R33" s="33">
        <v>4.7659</v>
      </c>
      <c r="S33" s="1">
        <f>S5*(R33-R32)</f>
        <v>8.064000000000604</v>
      </c>
      <c r="T33" s="33"/>
      <c r="U33" s="1"/>
      <c r="V33" s="33">
        <v>6.69048</v>
      </c>
      <c r="W33" s="1">
        <f>W5*(V33-V32)</f>
        <v>194.99399999999926</v>
      </c>
      <c r="X33" s="33">
        <v>7.5856</v>
      </c>
      <c r="Y33" s="1">
        <f>Y5*(X33-X32)</f>
        <v>10.224000000000899</v>
      </c>
      <c r="Z33" s="33"/>
      <c r="AA33" s="1">
        <f>AA5*(Z33-Z32)</f>
        <v>0</v>
      </c>
      <c r="AB33" s="33"/>
      <c r="AC33" s="1">
        <f>AC5*(AB33-AB32)</f>
        <v>0</v>
      </c>
      <c r="AD33" s="36">
        <v>9.27</v>
      </c>
      <c r="AE33" s="1">
        <f>AE5*(AD33-AD32)</f>
        <v>400.00000000000034</v>
      </c>
      <c r="AF33" s="36">
        <v>9.3463</v>
      </c>
      <c r="AG33" s="1">
        <f>AG5*(AF33-AF32)</f>
        <v>76.21199999999888</v>
      </c>
      <c r="AH33" s="1">
        <f t="shared" si="0"/>
        <v>6753.093999999998</v>
      </c>
    </row>
    <row r="34" spans="1:34" ht="13.5" thickBot="1">
      <c r="A34" s="2"/>
      <c r="B34" s="2"/>
      <c r="C34" s="2"/>
      <c r="D34" s="2"/>
      <c r="E34" s="11"/>
      <c r="F34" s="2"/>
      <c r="G34" s="2"/>
      <c r="H34" s="2"/>
      <c r="I34" s="2"/>
      <c r="J34" s="2"/>
      <c r="K34" s="2"/>
      <c r="L34" s="2"/>
      <c r="M34" s="2"/>
      <c r="N34" s="2"/>
      <c r="O34" s="2"/>
      <c r="AH34" s="1">
        <f>SUM(AH10:AH33)</f>
        <v>152924.56999999998</v>
      </c>
    </row>
    <row r="35" spans="3:5" ht="12.75">
      <c r="C35" s="2"/>
      <c r="E35" s="2"/>
    </row>
    <row r="37" spans="15:17" ht="12.75">
      <c r="O37" s="2"/>
      <c r="Q37" s="2"/>
    </row>
    <row r="40" ht="12.75">
      <c r="R40" s="2"/>
    </row>
  </sheetData>
  <sheetProtection/>
  <printOptions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W48"/>
  <sheetViews>
    <sheetView zoomScaleSheetLayoutView="50" zoomScalePageLayoutView="0" workbookViewId="0" topLeftCell="A3">
      <selection activeCell="AF36" sqref="AF36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10.00390625" style="0" customWidth="1"/>
    <col min="4" max="4" width="10.375" style="0" customWidth="1"/>
    <col min="5" max="5" width="10.125" style="0" customWidth="1"/>
    <col min="6" max="6" width="10.875" style="0" customWidth="1"/>
    <col min="7" max="7" width="10.625" style="0" customWidth="1"/>
    <col min="8" max="8" width="10.75390625" style="0" customWidth="1"/>
    <col min="9" max="9" width="10.00390625" style="0" customWidth="1"/>
    <col min="10" max="10" width="10.75390625" style="0" customWidth="1"/>
    <col min="11" max="11" width="11.00390625" style="0" customWidth="1"/>
    <col min="12" max="12" width="10.75390625" style="0" customWidth="1"/>
    <col min="13" max="13" width="9.75390625" style="0" customWidth="1"/>
    <col min="14" max="14" width="10.75390625" style="0" customWidth="1"/>
    <col min="15" max="15" width="10.125" style="0" customWidth="1"/>
    <col min="16" max="16" width="10.75390625" style="0" customWidth="1"/>
    <col min="17" max="17" width="11.375" style="0" customWidth="1"/>
    <col min="18" max="18" width="10.75390625" style="0" customWidth="1"/>
    <col min="19" max="19" width="9.00390625" style="0" customWidth="1"/>
    <col min="20" max="20" width="10.75390625" style="0" customWidth="1"/>
    <col min="21" max="21" width="9.625" style="0" customWidth="1"/>
    <col min="22" max="22" width="10.75390625" style="0" customWidth="1"/>
    <col min="23" max="23" width="10.25390625" style="0" customWidth="1"/>
    <col min="24" max="26" width="10.75390625" style="0" customWidth="1"/>
    <col min="27" max="27" width="9.875" style="0" customWidth="1"/>
    <col min="28" max="28" width="10.75390625" style="0" customWidth="1"/>
    <col min="29" max="29" width="10.125" style="0" customWidth="1"/>
    <col min="30" max="30" width="10.75390625" style="0" customWidth="1"/>
    <col min="31" max="31" width="9.75390625" style="0" customWidth="1"/>
    <col min="32" max="32" width="10.75390625" style="0" customWidth="1"/>
    <col min="33" max="33" width="10.25390625" style="0" customWidth="1"/>
    <col min="34" max="34" width="10.75390625" style="0" customWidth="1"/>
    <col min="35" max="35" width="10.625" style="0" customWidth="1"/>
    <col min="36" max="36" width="10.75390625" style="0" customWidth="1"/>
    <col min="37" max="37" width="8.875" style="0" customWidth="1"/>
    <col min="38" max="39" width="9.75390625" style="0" customWidth="1"/>
    <col min="40" max="40" width="8.75390625" style="0" customWidth="1"/>
    <col min="42" max="45" width="8.75390625" style="0" customWidth="1"/>
    <col min="46" max="46" width="9.75390625" style="0" customWidth="1"/>
    <col min="47" max="47" width="10.75390625" style="0" customWidth="1"/>
    <col min="49" max="49" width="7.125" style="0" customWidth="1"/>
  </cols>
  <sheetData>
    <row r="1" ht="12.75">
      <c r="B1" s="18" t="s">
        <v>0</v>
      </c>
    </row>
    <row r="2" spans="2:45" ht="12.75">
      <c r="B2" s="18" t="s">
        <v>76</v>
      </c>
      <c r="C2" s="31">
        <f>'Сч-ТЭЦ'!C2</f>
        <v>43453</v>
      </c>
      <c r="AL2" s="21"/>
      <c r="AM2" s="21"/>
      <c r="AN2" s="21"/>
      <c r="AO2" s="21"/>
      <c r="AP2" s="21"/>
      <c r="AQ2" s="21"/>
      <c r="AR2" s="21"/>
      <c r="AS2" s="21"/>
    </row>
    <row r="3" spans="34:46" ht="13.5" thickBot="1">
      <c r="AH3" s="141"/>
      <c r="AI3" s="132"/>
      <c r="AJ3" s="132"/>
      <c r="AK3" s="132"/>
      <c r="AL3" s="132"/>
      <c r="AM3" s="142" t="s">
        <v>99</v>
      </c>
      <c r="AN3" s="142" t="s">
        <v>100</v>
      </c>
      <c r="AO3" s="142" t="s">
        <v>101</v>
      </c>
      <c r="AP3" s="132"/>
      <c r="AQ3" s="132"/>
      <c r="AT3" s="2"/>
    </row>
    <row r="4" spans="1:43" ht="13.5" thickBot="1">
      <c r="A4" s="5"/>
      <c r="B4" s="4" t="s">
        <v>88</v>
      </c>
      <c r="C4" s="11"/>
      <c r="D4" s="8"/>
      <c r="E4" s="28">
        <v>33000</v>
      </c>
      <c r="F4" s="4" t="s">
        <v>89</v>
      </c>
      <c r="G4" s="11"/>
      <c r="H4" s="8"/>
      <c r="I4" s="28">
        <v>33000</v>
      </c>
      <c r="J4" s="4"/>
      <c r="K4" s="8" t="s">
        <v>69</v>
      </c>
      <c r="L4" s="8" t="s">
        <v>93</v>
      </c>
      <c r="M4" s="8" t="s">
        <v>94</v>
      </c>
      <c r="N4" s="8" t="s">
        <v>6</v>
      </c>
      <c r="O4" s="8"/>
      <c r="P4" s="8">
        <v>33000</v>
      </c>
      <c r="Q4" s="3"/>
      <c r="R4" s="4"/>
      <c r="S4" s="8" t="s">
        <v>69</v>
      </c>
      <c r="T4" s="8" t="s">
        <v>95</v>
      </c>
      <c r="U4" s="8" t="s">
        <v>96</v>
      </c>
      <c r="V4" s="8" t="s">
        <v>6</v>
      </c>
      <c r="W4" s="8"/>
      <c r="X4" s="8">
        <v>33000</v>
      </c>
      <c r="Y4" s="3"/>
      <c r="Z4" s="4" t="s">
        <v>10</v>
      </c>
      <c r="AA4" s="8"/>
      <c r="AB4" s="8"/>
      <c r="AC4" s="3">
        <v>33000</v>
      </c>
      <c r="AD4" s="4" t="s">
        <v>12</v>
      </c>
      <c r="AE4" s="8"/>
      <c r="AF4" s="8"/>
      <c r="AG4" s="8">
        <v>33000</v>
      </c>
      <c r="AH4" s="141" t="s">
        <v>22</v>
      </c>
      <c r="AI4" s="132" t="s">
        <v>22</v>
      </c>
      <c r="AJ4" s="132" t="s">
        <v>18</v>
      </c>
      <c r="AK4" s="132" t="s">
        <v>18</v>
      </c>
      <c r="AL4" s="132" t="s">
        <v>20</v>
      </c>
      <c r="AM4" s="132" t="s">
        <v>22</v>
      </c>
      <c r="AN4" s="132" t="s">
        <v>26</v>
      </c>
      <c r="AO4" s="143" t="s">
        <v>26</v>
      </c>
      <c r="AP4" s="132"/>
      <c r="AQ4" s="132"/>
    </row>
    <row r="5" spans="1:43" ht="13.5" thickBot="1">
      <c r="A5" s="22" t="s">
        <v>1</v>
      </c>
      <c r="B5" s="4" t="s">
        <v>2</v>
      </c>
      <c r="C5" s="3"/>
      <c r="D5" s="4" t="s">
        <v>11</v>
      </c>
      <c r="E5" s="3"/>
      <c r="F5" s="4" t="s">
        <v>2</v>
      </c>
      <c r="G5" s="3"/>
      <c r="H5" s="4" t="s">
        <v>11</v>
      </c>
      <c r="I5" s="3"/>
      <c r="J5" s="4"/>
      <c r="K5" s="8" t="s">
        <v>7</v>
      </c>
      <c r="L5" s="8"/>
      <c r="M5" s="3"/>
      <c r="N5" s="4"/>
      <c r="O5" s="8" t="s">
        <v>8</v>
      </c>
      <c r="P5" s="8"/>
      <c r="Q5" s="3"/>
      <c r="R5" s="4"/>
      <c r="S5" s="8" t="s">
        <v>7</v>
      </c>
      <c r="T5" s="8"/>
      <c r="U5" s="3"/>
      <c r="V5" s="4"/>
      <c r="W5" s="8" t="s">
        <v>8</v>
      </c>
      <c r="X5" s="8"/>
      <c r="Y5" s="3"/>
      <c r="Z5" s="4" t="s">
        <v>7</v>
      </c>
      <c r="AA5" s="3"/>
      <c r="AB5" s="4" t="s">
        <v>11</v>
      </c>
      <c r="AC5" s="3"/>
      <c r="AD5" s="4" t="s">
        <v>7</v>
      </c>
      <c r="AE5" s="3"/>
      <c r="AF5" s="4" t="s">
        <v>11</v>
      </c>
      <c r="AG5" s="8"/>
      <c r="AH5" s="141" t="s">
        <v>15</v>
      </c>
      <c r="AI5" s="132" t="s">
        <v>17</v>
      </c>
      <c r="AJ5" s="132" t="s">
        <v>19</v>
      </c>
      <c r="AK5" s="132"/>
      <c r="AL5" s="132" t="s">
        <v>21</v>
      </c>
      <c r="AM5" s="132" t="s">
        <v>25</v>
      </c>
      <c r="AN5" s="132" t="s">
        <v>27</v>
      </c>
      <c r="AO5" s="143" t="s">
        <v>27</v>
      </c>
      <c r="AP5" s="132"/>
      <c r="AQ5" s="132"/>
    </row>
    <row r="6" spans="1:43" ht="12.75">
      <c r="A6" s="7"/>
      <c r="B6" s="7" t="s">
        <v>3</v>
      </c>
      <c r="C6" s="2" t="s">
        <v>87</v>
      </c>
      <c r="D6" s="7" t="s">
        <v>3</v>
      </c>
      <c r="E6" s="13" t="s">
        <v>90</v>
      </c>
      <c r="F6" s="7" t="s">
        <v>3</v>
      </c>
      <c r="G6" s="2" t="s">
        <v>87</v>
      </c>
      <c r="H6" s="7" t="s">
        <v>3</v>
      </c>
      <c r="I6" s="13" t="s">
        <v>90</v>
      </c>
      <c r="J6" s="7" t="s">
        <v>3</v>
      </c>
      <c r="K6" s="2" t="s">
        <v>87</v>
      </c>
      <c r="L6" s="7" t="s">
        <v>3</v>
      </c>
      <c r="M6" s="2" t="s">
        <v>91</v>
      </c>
      <c r="N6" s="7" t="s">
        <v>3</v>
      </c>
      <c r="O6" s="13" t="s">
        <v>90</v>
      </c>
      <c r="P6" s="7" t="s">
        <v>3</v>
      </c>
      <c r="Q6" s="13" t="s">
        <v>92</v>
      </c>
      <c r="R6" s="7" t="s">
        <v>3</v>
      </c>
      <c r="S6" s="2" t="s">
        <v>87</v>
      </c>
      <c r="T6" s="7" t="s">
        <v>3</v>
      </c>
      <c r="U6" s="2" t="s">
        <v>91</v>
      </c>
      <c r="V6" s="7" t="s">
        <v>3</v>
      </c>
      <c r="W6" s="13" t="s">
        <v>90</v>
      </c>
      <c r="X6" s="7" t="s">
        <v>3</v>
      </c>
      <c r="Y6" s="13" t="s">
        <v>92</v>
      </c>
      <c r="Z6" s="7" t="s">
        <v>3</v>
      </c>
      <c r="AA6" s="2" t="s">
        <v>87</v>
      </c>
      <c r="AB6" s="7" t="s">
        <v>3</v>
      </c>
      <c r="AC6" s="13" t="s">
        <v>90</v>
      </c>
      <c r="AD6" s="7" t="s">
        <v>3</v>
      </c>
      <c r="AE6" s="2" t="s">
        <v>87</v>
      </c>
      <c r="AF6" s="7" t="s">
        <v>3</v>
      </c>
      <c r="AG6" s="2" t="s">
        <v>90</v>
      </c>
      <c r="AH6" s="141" t="s">
        <v>16</v>
      </c>
      <c r="AI6" s="132" t="s">
        <v>16</v>
      </c>
      <c r="AJ6" s="132" t="s">
        <v>4</v>
      </c>
      <c r="AK6" s="132" t="s">
        <v>5</v>
      </c>
      <c r="AL6" s="132" t="s">
        <v>4</v>
      </c>
      <c r="AM6" s="132" t="s">
        <v>23</v>
      </c>
      <c r="AN6" s="132" t="s">
        <v>28</v>
      </c>
      <c r="AO6" s="143" t="s">
        <v>13</v>
      </c>
      <c r="AP6" s="132"/>
      <c r="AQ6" s="132"/>
    </row>
    <row r="7" spans="1:43" ht="13.5" thickBot="1">
      <c r="A7" s="6"/>
      <c r="B7" s="6"/>
      <c r="C7" s="2"/>
      <c r="D7" s="6"/>
      <c r="E7" s="13"/>
      <c r="F7" s="6"/>
      <c r="G7" s="2"/>
      <c r="H7" s="6"/>
      <c r="I7" s="13"/>
      <c r="J7" s="6"/>
      <c r="K7" s="2"/>
      <c r="L7" s="6"/>
      <c r="M7" s="2"/>
      <c r="N7" s="6"/>
      <c r="O7" s="13"/>
      <c r="P7" s="6"/>
      <c r="Q7" s="13"/>
      <c r="R7" s="6"/>
      <c r="S7" s="2"/>
      <c r="T7" s="6"/>
      <c r="U7" s="2"/>
      <c r="V7" s="6"/>
      <c r="W7" s="13"/>
      <c r="X7" s="6"/>
      <c r="Y7" s="13"/>
      <c r="Z7" s="6"/>
      <c r="AA7" s="2"/>
      <c r="AB7" s="6"/>
      <c r="AC7" s="13"/>
      <c r="AD7" s="6"/>
      <c r="AE7" s="2"/>
      <c r="AF7" s="6"/>
      <c r="AG7" s="2"/>
      <c r="AH7" s="141" t="s">
        <v>14</v>
      </c>
      <c r="AI7" s="132" t="s">
        <v>14</v>
      </c>
      <c r="AJ7" s="132"/>
      <c r="AK7" s="132"/>
      <c r="AL7" s="132"/>
      <c r="AM7" s="132" t="s">
        <v>24</v>
      </c>
      <c r="AN7" s="132" t="s">
        <v>13</v>
      </c>
      <c r="AO7" s="143" t="s">
        <v>18</v>
      </c>
      <c r="AP7" s="132"/>
      <c r="AQ7" s="132"/>
    </row>
    <row r="8" spans="1:49" ht="12" customHeight="1" thickBo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17">
        <v>25</v>
      </c>
      <c r="Z8" s="17">
        <v>26</v>
      </c>
      <c r="AA8" s="17">
        <v>27</v>
      </c>
      <c r="AB8" s="17">
        <v>28</v>
      </c>
      <c r="AC8" s="17">
        <v>29</v>
      </c>
      <c r="AD8" s="17">
        <v>30</v>
      </c>
      <c r="AE8" s="17">
        <v>31</v>
      </c>
      <c r="AF8" s="17">
        <v>32</v>
      </c>
      <c r="AG8" s="29">
        <v>33</v>
      </c>
      <c r="AH8" s="144">
        <v>34</v>
      </c>
      <c r="AI8" s="145">
        <v>35</v>
      </c>
      <c r="AJ8" s="145">
        <v>36</v>
      </c>
      <c r="AK8" s="145">
        <v>37</v>
      </c>
      <c r="AL8" s="145">
        <v>38</v>
      </c>
      <c r="AM8" s="145">
        <v>39</v>
      </c>
      <c r="AN8" s="145">
        <v>40</v>
      </c>
      <c r="AO8" s="145">
        <v>41</v>
      </c>
      <c r="AP8" s="132"/>
      <c r="AQ8" s="132"/>
      <c r="AU8" s="2"/>
      <c r="AV8" s="2"/>
      <c r="AW8" s="2"/>
    </row>
    <row r="9" spans="1:43" ht="15" customHeight="1" thickBot="1">
      <c r="A9" s="1">
        <v>0</v>
      </c>
      <c r="B9" s="120">
        <v>8.60528</v>
      </c>
      <c r="C9" s="1"/>
      <c r="D9" s="120">
        <v>1.63943</v>
      </c>
      <c r="E9" s="1"/>
      <c r="F9" s="120">
        <v>4.53335</v>
      </c>
      <c r="G9" s="1"/>
      <c r="H9" s="120">
        <v>0.8807</v>
      </c>
      <c r="I9" s="1"/>
      <c r="J9" s="120">
        <v>7.95533</v>
      </c>
      <c r="K9" s="1"/>
      <c r="L9" s="33"/>
      <c r="M9" s="1"/>
      <c r="N9" s="33">
        <v>7.9927</v>
      </c>
      <c r="O9" s="1"/>
      <c r="P9" s="33"/>
      <c r="Q9" s="1"/>
      <c r="R9" s="120"/>
      <c r="S9" s="1"/>
      <c r="T9" s="120">
        <v>7.46235</v>
      </c>
      <c r="U9" s="1"/>
      <c r="V9" s="120">
        <v>0.1097</v>
      </c>
      <c r="W9" s="1"/>
      <c r="X9" s="33">
        <v>3.49498</v>
      </c>
      <c r="Y9" s="1"/>
      <c r="Z9" s="120">
        <v>23.98038</v>
      </c>
      <c r="AA9" s="1"/>
      <c r="AB9" s="120">
        <v>9.04955</v>
      </c>
      <c r="AC9" s="1"/>
      <c r="AD9" s="120">
        <v>79.68225</v>
      </c>
      <c r="AE9" s="1"/>
      <c r="AF9" s="120">
        <v>1.44518</v>
      </c>
      <c r="AG9" s="4"/>
      <c r="AH9" s="141"/>
      <c r="AI9" s="132"/>
      <c r="AJ9" s="132"/>
      <c r="AK9" s="132"/>
      <c r="AL9" s="132"/>
      <c r="AM9" s="132"/>
      <c r="AN9" s="132"/>
      <c r="AO9" s="132"/>
      <c r="AP9" s="132"/>
      <c r="AQ9" s="132"/>
    </row>
    <row r="10" spans="1:43" ht="15" customHeight="1" thickBot="1">
      <c r="A10" s="1">
        <v>1</v>
      </c>
      <c r="B10" s="120">
        <v>8.74195</v>
      </c>
      <c r="C10" s="19">
        <f aca="true" t="shared" si="0" ref="C10:C16">33000*(B10-B9)</f>
        <v>4510.109999999959</v>
      </c>
      <c r="D10" s="120">
        <v>1.69258</v>
      </c>
      <c r="E10" s="19">
        <f aca="true" t="shared" si="1" ref="E10:E16">33000*(D10-D9)</f>
        <v>1753.950000000001</v>
      </c>
      <c r="F10" s="120">
        <v>4.64523</v>
      </c>
      <c r="G10" s="19">
        <f aca="true" t="shared" si="2" ref="G10:G16">33000*(F10-F9)</f>
        <v>3692.039999999977</v>
      </c>
      <c r="H10" s="120">
        <v>0.97153</v>
      </c>
      <c r="I10" s="19">
        <f aca="true" t="shared" si="3" ref="I10:I16">33000*(H10-H9)</f>
        <v>2997.389999999999</v>
      </c>
      <c r="J10" s="120">
        <v>8.06818</v>
      </c>
      <c r="K10" s="1">
        <f aca="true" t="shared" si="4" ref="K10:K35">33000*(J10-J9)</f>
        <v>3724.0499999999965</v>
      </c>
      <c r="L10" s="33"/>
      <c r="M10" s="1">
        <f aca="true" t="shared" si="5" ref="M10:M35">33000*(L10-L9)</f>
        <v>0</v>
      </c>
      <c r="N10" s="33">
        <v>8.0757</v>
      </c>
      <c r="O10" s="1">
        <f aca="true" t="shared" si="6" ref="O10:O35">33000*(N10-N9)</f>
        <v>2738.999999999977</v>
      </c>
      <c r="P10" s="33"/>
      <c r="Q10" s="1">
        <f aca="true" t="shared" si="7" ref="Q10:Q35">33000*(P10-P9)</f>
        <v>0</v>
      </c>
      <c r="R10" s="120"/>
      <c r="S10" s="1">
        <f aca="true" t="shared" si="8" ref="S10:S35">33000*(R10-R9)</f>
        <v>0</v>
      </c>
      <c r="T10" s="120">
        <v>7.574</v>
      </c>
      <c r="U10" s="1">
        <f aca="true" t="shared" si="9" ref="U10:U35">33000*(T10-T9)</f>
        <v>3684.4500000000007</v>
      </c>
      <c r="V10" s="120">
        <v>0.1097</v>
      </c>
      <c r="W10" s="1">
        <f aca="true" t="shared" si="10" ref="W10:W35">33000*(V10-V9)</f>
        <v>0</v>
      </c>
      <c r="X10" s="33">
        <v>3.50478</v>
      </c>
      <c r="Y10" s="1">
        <f aca="true" t="shared" si="11" ref="Y10:Y35">33000*(X10-X9)</f>
        <v>323.39999999999367</v>
      </c>
      <c r="Z10" s="120">
        <v>24.25963</v>
      </c>
      <c r="AA10" s="19">
        <f aca="true" t="shared" si="12" ref="AA10:AA16">33000*(Z10-Z9)</f>
        <v>9215.250000000036</v>
      </c>
      <c r="AB10" s="120">
        <v>9.17658</v>
      </c>
      <c r="AC10" s="19">
        <f aca="true" t="shared" si="13" ref="AC10:AC16">33000*(AB10-AB9)</f>
        <v>4191.989999999984</v>
      </c>
      <c r="AD10" s="120">
        <v>79.95503</v>
      </c>
      <c r="AE10" s="19">
        <f aca="true" t="shared" si="14" ref="AE10:AE16">33000*(AD10-AD9)</f>
        <v>9001.739999999912</v>
      </c>
      <c r="AF10" s="120">
        <v>1.6157</v>
      </c>
      <c r="AG10" s="30">
        <f aca="true" t="shared" si="15" ref="AG10:AG16">33000*(AF10-AF9)</f>
        <v>5627.16</v>
      </c>
      <c r="AH10" s="146">
        <f>C10+G10+K10-M10+S10-U10+AA10+AE10</f>
        <v>26458.73999999988</v>
      </c>
      <c r="AI10" s="147">
        <f aca="true" t="shared" si="16" ref="AI10:AI36">E10+I10+O10-Q10+W10-Y10+AC10+AG10</f>
        <v>16986.089999999967</v>
      </c>
      <c r="AJ10" s="147">
        <f>('ГПП-ТЭЦфид.связи'!AH10)</f>
        <v>4103.999999999527</v>
      </c>
      <c r="AK10" s="147">
        <f>('ГПП-ТЭЦфид.связи'!AI10)</f>
        <v>0</v>
      </c>
      <c r="AL10" s="132">
        <f>'Стор итог'!AH8</f>
        <v>9982.58</v>
      </c>
      <c r="AM10" s="132">
        <f aca="true" t="shared" si="17" ref="AM10:AM36">AH10-AL10</f>
        <v>16476.15999999988</v>
      </c>
      <c r="AN10" s="132">
        <f aca="true" t="shared" si="18" ref="AN10:AN36">AJ10+AM10</f>
        <v>20580.159999999407</v>
      </c>
      <c r="AO10" s="132">
        <f aca="true" t="shared" si="19" ref="AO10:AO36">AL10+AN10</f>
        <v>30562.73999999941</v>
      </c>
      <c r="AP10" s="132"/>
      <c r="AQ10" s="132"/>
    </row>
    <row r="11" spans="1:43" ht="15" customHeight="1" thickBot="1">
      <c r="A11" s="1">
        <v>2</v>
      </c>
      <c r="B11" s="120">
        <v>9.05388</v>
      </c>
      <c r="C11" s="1">
        <f t="shared" si="0"/>
        <v>10293.690000000008</v>
      </c>
      <c r="D11" s="120">
        <v>1.83063</v>
      </c>
      <c r="E11" s="1">
        <f t="shared" si="1"/>
        <v>4555.650000000001</v>
      </c>
      <c r="F11" s="120">
        <v>4.8615</v>
      </c>
      <c r="G11" s="1">
        <f t="shared" si="2"/>
        <v>7136.910000000021</v>
      </c>
      <c r="H11" s="120">
        <v>1.1474</v>
      </c>
      <c r="I11" s="1">
        <f t="shared" si="3"/>
        <v>5803.709999999999</v>
      </c>
      <c r="J11" s="120">
        <v>8.2922</v>
      </c>
      <c r="K11" s="1">
        <f t="shared" si="4"/>
        <v>7392.659999999982</v>
      </c>
      <c r="L11" s="33"/>
      <c r="M11" s="1">
        <f t="shared" si="5"/>
        <v>0</v>
      </c>
      <c r="N11" s="33">
        <v>8.24203</v>
      </c>
      <c r="O11" s="1">
        <f t="shared" si="6"/>
        <v>5488.89000000001</v>
      </c>
      <c r="P11" s="33"/>
      <c r="Q11" s="1">
        <f t="shared" si="7"/>
        <v>0</v>
      </c>
      <c r="R11" s="120"/>
      <c r="S11" s="1">
        <f t="shared" si="8"/>
        <v>0</v>
      </c>
      <c r="T11" s="120">
        <v>7.7857</v>
      </c>
      <c r="U11" s="1">
        <f t="shared" si="9"/>
        <v>6986.100000000015</v>
      </c>
      <c r="V11" s="120">
        <v>0.1097</v>
      </c>
      <c r="W11" s="1">
        <f t="shared" si="10"/>
        <v>0</v>
      </c>
      <c r="X11" s="33">
        <v>3.52148</v>
      </c>
      <c r="Y11" s="1">
        <f t="shared" si="11"/>
        <v>551.1000000000053</v>
      </c>
      <c r="Z11" s="120">
        <v>24.80523</v>
      </c>
      <c r="AA11" s="1">
        <f t="shared" si="12"/>
        <v>18004.80000000001</v>
      </c>
      <c r="AB11" s="120">
        <v>9.42505</v>
      </c>
      <c r="AC11" s="1">
        <f t="shared" si="13"/>
        <v>8199.510000000035</v>
      </c>
      <c r="AD11" s="120">
        <v>80.49138</v>
      </c>
      <c r="AE11" s="1">
        <f t="shared" si="14"/>
        <v>17699.55000000043</v>
      </c>
      <c r="AF11" s="120">
        <v>1.95328</v>
      </c>
      <c r="AG11" s="4">
        <f t="shared" si="15"/>
        <v>11140.14</v>
      </c>
      <c r="AH11" s="146">
        <f aca="true" t="shared" si="20" ref="AH11:AH36">C11+G11+K11-M11+S11-U11+AA11+AE11</f>
        <v>53541.51000000043</v>
      </c>
      <c r="AI11" s="147">
        <f t="shared" si="16"/>
        <v>34636.80000000004</v>
      </c>
      <c r="AJ11" s="147">
        <f>('ГПП-ТЭЦфид.связи'!AH11)</f>
        <v>9192.000000000151</v>
      </c>
      <c r="AK11" s="147">
        <f>('ГПП-ТЭЦфид.связи'!AI11)</f>
        <v>0</v>
      </c>
      <c r="AL11" s="132">
        <f>'Стор итог'!AH9</f>
        <v>9722.556000000035</v>
      </c>
      <c r="AM11" s="132">
        <f t="shared" si="17"/>
        <v>43818.9540000004</v>
      </c>
      <c r="AN11" s="132">
        <f t="shared" si="18"/>
        <v>53010.95400000055</v>
      </c>
      <c r="AO11" s="132">
        <f t="shared" si="19"/>
        <v>62733.510000000584</v>
      </c>
      <c r="AP11" s="132"/>
      <c r="AQ11" s="132"/>
    </row>
    <row r="12" spans="1:43" ht="15" customHeight="1" thickBot="1">
      <c r="A12" s="1">
        <v>3</v>
      </c>
      <c r="B12" s="120">
        <v>9.37618</v>
      </c>
      <c r="C12" s="1">
        <f t="shared" si="0"/>
        <v>10635.900000000009</v>
      </c>
      <c r="D12" s="120">
        <v>2.03193</v>
      </c>
      <c r="E12" s="1">
        <f t="shared" si="1"/>
        <v>6642.9000000000015</v>
      </c>
      <c r="F12" s="120">
        <v>5.10195</v>
      </c>
      <c r="G12" s="1">
        <f t="shared" si="2"/>
        <v>7934.850000000002</v>
      </c>
      <c r="H12" s="120">
        <v>1.38635</v>
      </c>
      <c r="I12" s="1">
        <f t="shared" si="3"/>
        <v>7885.349999999999</v>
      </c>
      <c r="J12" s="120">
        <v>8.51223</v>
      </c>
      <c r="K12" s="1">
        <f t="shared" si="4"/>
        <v>7260.9900000000425</v>
      </c>
      <c r="L12" s="33"/>
      <c r="M12" s="1">
        <f t="shared" si="5"/>
        <v>0</v>
      </c>
      <c r="N12" s="33">
        <v>8.4086</v>
      </c>
      <c r="O12" s="1">
        <f t="shared" si="6"/>
        <v>5496.810000000003</v>
      </c>
      <c r="P12" s="33"/>
      <c r="Q12" s="1">
        <f t="shared" si="7"/>
        <v>0</v>
      </c>
      <c r="R12" s="120"/>
      <c r="S12" s="1">
        <f t="shared" si="8"/>
        <v>0</v>
      </c>
      <c r="T12" s="120">
        <v>7.99995</v>
      </c>
      <c r="U12" s="1">
        <f t="shared" si="9"/>
        <v>7070.2499999999945</v>
      </c>
      <c r="V12" s="120">
        <v>0.1097</v>
      </c>
      <c r="W12" s="1">
        <f t="shared" si="10"/>
        <v>0</v>
      </c>
      <c r="X12" s="33">
        <v>3.53928</v>
      </c>
      <c r="Y12" s="1">
        <f t="shared" si="11"/>
        <v>587.4000000000086</v>
      </c>
      <c r="Z12" s="120">
        <v>25.34725</v>
      </c>
      <c r="AA12" s="1">
        <f t="shared" si="12"/>
        <v>17886.65999999991</v>
      </c>
      <c r="AB12" s="120">
        <v>9.67005</v>
      </c>
      <c r="AC12" s="1">
        <f t="shared" si="13"/>
        <v>8084.9999999999745</v>
      </c>
      <c r="AD12" s="120">
        <v>81.03488</v>
      </c>
      <c r="AE12" s="1">
        <f t="shared" si="14"/>
        <v>17935.499999999818</v>
      </c>
      <c r="AF12" s="120">
        <v>2.29235</v>
      </c>
      <c r="AG12" s="4">
        <f t="shared" si="15"/>
        <v>11189.31</v>
      </c>
      <c r="AH12" s="146">
        <f t="shared" si="20"/>
        <v>54583.64999999978</v>
      </c>
      <c r="AI12" s="147">
        <f t="shared" si="16"/>
        <v>38711.96999999997</v>
      </c>
      <c r="AJ12" s="147">
        <f>('ГПП-ТЭЦфид.связи'!AH12)</f>
        <v>14448.000000000206</v>
      </c>
      <c r="AK12" s="147">
        <f>('ГПП-ТЭЦфид.связи'!AI12)</f>
        <v>0</v>
      </c>
      <c r="AL12" s="132">
        <f>'Стор итог'!AH10</f>
        <v>10247.735999999972</v>
      </c>
      <c r="AM12" s="132">
        <f t="shared" si="17"/>
        <v>44335.913999999815</v>
      </c>
      <c r="AN12" s="132">
        <f t="shared" si="18"/>
        <v>58783.91400000002</v>
      </c>
      <c r="AO12" s="132">
        <f t="shared" si="19"/>
        <v>69031.65</v>
      </c>
      <c r="AP12" s="132"/>
      <c r="AQ12" s="132"/>
    </row>
    <row r="13" spans="1:43" ht="15" customHeight="1" thickBot="1">
      <c r="A13" s="1">
        <v>4</v>
      </c>
      <c r="B13" s="120">
        <v>9.69025</v>
      </c>
      <c r="C13" s="1">
        <f t="shared" si="0"/>
        <v>10364.310000000032</v>
      </c>
      <c r="D13" s="120">
        <v>2.2399</v>
      </c>
      <c r="E13" s="1">
        <f t="shared" si="1"/>
        <v>6863.009999999999</v>
      </c>
      <c r="F13" s="120">
        <v>5.3571</v>
      </c>
      <c r="G13" s="1">
        <f t="shared" si="2"/>
        <v>8419.949999999984</v>
      </c>
      <c r="H13" s="120">
        <v>1.64905</v>
      </c>
      <c r="I13" s="1">
        <f t="shared" si="3"/>
        <v>8669.099999999999</v>
      </c>
      <c r="J13" s="120">
        <v>8.7288</v>
      </c>
      <c r="K13" s="1">
        <f t="shared" si="4"/>
        <v>7146.809999999969</v>
      </c>
      <c r="L13" s="33"/>
      <c r="M13" s="1">
        <f t="shared" si="5"/>
        <v>0</v>
      </c>
      <c r="N13" s="33">
        <v>8.57478</v>
      </c>
      <c r="O13" s="1">
        <f t="shared" si="6"/>
        <v>5483.940000000021</v>
      </c>
      <c r="P13" s="33"/>
      <c r="Q13" s="1">
        <f t="shared" si="7"/>
        <v>0</v>
      </c>
      <c r="R13" s="120"/>
      <c r="S13" s="1">
        <f t="shared" si="8"/>
        <v>0</v>
      </c>
      <c r="T13" s="120">
        <v>8.21075</v>
      </c>
      <c r="U13" s="1">
        <f t="shared" si="9"/>
        <v>6956.400000000025</v>
      </c>
      <c r="V13" s="120">
        <v>0.1097</v>
      </c>
      <c r="W13" s="1">
        <f t="shared" si="10"/>
        <v>0</v>
      </c>
      <c r="X13" s="33">
        <v>3.55798</v>
      </c>
      <c r="Y13" s="1">
        <f t="shared" si="11"/>
        <v>617.099999999998</v>
      </c>
      <c r="Z13" s="120">
        <v>25.90815</v>
      </c>
      <c r="AA13" s="1">
        <f t="shared" si="12"/>
        <v>18509.700000000004</v>
      </c>
      <c r="AB13" s="120">
        <v>9.9217</v>
      </c>
      <c r="AC13" s="1">
        <f t="shared" si="13"/>
        <v>8304.44999999999</v>
      </c>
      <c r="AD13" s="120">
        <v>81.578</v>
      </c>
      <c r="AE13" s="1">
        <f t="shared" si="14"/>
        <v>17922.96000000006</v>
      </c>
      <c r="AF13" s="120">
        <v>2.6283</v>
      </c>
      <c r="AG13" s="4">
        <f t="shared" si="15"/>
        <v>11086.349999999999</v>
      </c>
      <c r="AH13" s="146">
        <f t="shared" si="20"/>
        <v>55407.33000000003</v>
      </c>
      <c r="AI13" s="147">
        <f t="shared" si="16"/>
        <v>39789.75000000001</v>
      </c>
      <c r="AJ13" s="147">
        <f>('ГПП-ТЭЦфид.связи'!AH13)</f>
        <v>13031.999999999854</v>
      </c>
      <c r="AK13" s="147">
        <f>('ГПП-ТЭЦфид.связи'!AI13)</f>
        <v>0</v>
      </c>
      <c r="AL13" s="132">
        <f>'Стор итог'!AH11</f>
        <v>4665.685999999977</v>
      </c>
      <c r="AM13" s="132">
        <f t="shared" si="17"/>
        <v>50741.64400000005</v>
      </c>
      <c r="AN13" s="132">
        <f t="shared" si="18"/>
        <v>63773.643999999906</v>
      </c>
      <c r="AO13" s="132">
        <f t="shared" si="19"/>
        <v>68439.32999999989</v>
      </c>
      <c r="AP13" s="132"/>
      <c r="AQ13" s="132"/>
    </row>
    <row r="14" spans="1:43" ht="15" customHeight="1" thickBot="1">
      <c r="A14" s="1">
        <v>5</v>
      </c>
      <c r="B14" s="120">
        <v>9.9985</v>
      </c>
      <c r="C14" s="1">
        <f t="shared" si="0"/>
        <v>10172.249999999975</v>
      </c>
      <c r="D14" s="120">
        <v>2.42993</v>
      </c>
      <c r="E14" s="1">
        <f t="shared" si="1"/>
        <v>6270.990000000004</v>
      </c>
      <c r="F14" s="120">
        <v>5.57985</v>
      </c>
      <c r="G14" s="1">
        <f t="shared" si="2"/>
        <v>7350.750000000015</v>
      </c>
      <c r="H14" s="120">
        <v>1.87263</v>
      </c>
      <c r="I14" s="1">
        <f t="shared" si="3"/>
        <v>7378.140000000004</v>
      </c>
      <c r="J14" s="120">
        <v>8.93985</v>
      </c>
      <c r="K14" s="1">
        <f t="shared" si="4"/>
        <v>6964.650000000006</v>
      </c>
      <c r="L14" s="33"/>
      <c r="M14" s="1">
        <f t="shared" si="5"/>
        <v>0</v>
      </c>
      <c r="N14" s="33">
        <v>8.7355</v>
      </c>
      <c r="O14" s="1">
        <f t="shared" si="6"/>
        <v>5303.759999999985</v>
      </c>
      <c r="P14" s="33"/>
      <c r="Q14" s="1">
        <f t="shared" si="7"/>
        <v>0</v>
      </c>
      <c r="R14" s="120"/>
      <c r="S14" s="1">
        <f t="shared" si="8"/>
        <v>0</v>
      </c>
      <c r="T14" s="120">
        <v>8.4195</v>
      </c>
      <c r="U14" s="1">
        <f t="shared" si="9"/>
        <v>6888.749999999948</v>
      </c>
      <c r="V14" s="120">
        <v>0.1097</v>
      </c>
      <c r="W14" s="1">
        <f t="shared" si="10"/>
        <v>0</v>
      </c>
      <c r="X14" s="33">
        <v>3.57613</v>
      </c>
      <c r="Y14" s="1">
        <f t="shared" si="11"/>
        <v>598.9499999999963</v>
      </c>
      <c r="Z14" s="120">
        <v>26.4732</v>
      </c>
      <c r="AA14" s="1">
        <f t="shared" si="12"/>
        <v>18646.64999999998</v>
      </c>
      <c r="AB14" s="120">
        <v>10.17775</v>
      </c>
      <c r="AC14" s="1">
        <f t="shared" si="13"/>
        <v>8449.650000000003</v>
      </c>
      <c r="AD14" s="120">
        <v>82.11948</v>
      </c>
      <c r="AE14" s="1">
        <f t="shared" si="14"/>
        <v>17868.839999999764</v>
      </c>
      <c r="AF14" s="120">
        <v>2.9647</v>
      </c>
      <c r="AG14" s="4">
        <f t="shared" si="15"/>
        <v>11101.200000000008</v>
      </c>
      <c r="AH14" s="146">
        <f t="shared" si="20"/>
        <v>54114.38999999979</v>
      </c>
      <c r="AI14" s="147">
        <f t="shared" si="16"/>
        <v>37904.79000000001</v>
      </c>
      <c r="AJ14" s="147">
        <f>('ГПП-ТЭЦфид.связи'!AH14)</f>
        <v>15551.99999999984</v>
      </c>
      <c r="AK14" s="147">
        <f>('ГПП-ТЭЦфид.связи'!AI14)</f>
        <v>0</v>
      </c>
      <c r="AL14" s="132">
        <f>'Стор итог'!AH12</f>
        <v>4908.034000000038</v>
      </c>
      <c r="AM14" s="132">
        <f t="shared" si="17"/>
        <v>49206.35599999975</v>
      </c>
      <c r="AN14" s="132">
        <f t="shared" si="18"/>
        <v>64758.35599999959</v>
      </c>
      <c r="AO14" s="132">
        <f t="shared" si="19"/>
        <v>69666.38999999964</v>
      </c>
      <c r="AP14" s="132"/>
      <c r="AQ14" s="132"/>
    </row>
    <row r="15" spans="1:43" ht="15" customHeight="1" thickBot="1">
      <c r="A15" s="1">
        <v>6</v>
      </c>
      <c r="B15" s="120">
        <v>10.3384</v>
      </c>
      <c r="C15" s="1">
        <f t="shared" si="0"/>
        <v>11216.700000000003</v>
      </c>
      <c r="D15" s="120">
        <v>2.64295</v>
      </c>
      <c r="E15" s="1">
        <f t="shared" si="1"/>
        <v>7029.659999999993</v>
      </c>
      <c r="F15" s="120">
        <v>5.76408</v>
      </c>
      <c r="G15" s="1">
        <f t="shared" si="2"/>
        <v>6079.589999999982</v>
      </c>
      <c r="H15" s="120">
        <v>2.06555</v>
      </c>
      <c r="I15" s="1">
        <f t="shared" si="3"/>
        <v>6366.36</v>
      </c>
      <c r="J15" s="120">
        <v>9.13423</v>
      </c>
      <c r="K15" s="1">
        <f t="shared" si="4"/>
        <v>6414.540000000022</v>
      </c>
      <c r="L15" s="33"/>
      <c r="M15" s="1">
        <f t="shared" si="5"/>
        <v>0</v>
      </c>
      <c r="N15" s="33">
        <v>8.88243</v>
      </c>
      <c r="O15" s="1">
        <f t="shared" si="6"/>
        <v>4848.689999999978</v>
      </c>
      <c r="P15" s="33"/>
      <c r="Q15" s="1">
        <f t="shared" si="7"/>
        <v>0</v>
      </c>
      <c r="R15" s="120"/>
      <c r="S15" s="1">
        <f t="shared" si="8"/>
        <v>0</v>
      </c>
      <c r="T15" s="120">
        <v>8.62485</v>
      </c>
      <c r="U15" s="1">
        <f t="shared" si="9"/>
        <v>6776.550000000034</v>
      </c>
      <c r="V15" s="120">
        <v>0.1097</v>
      </c>
      <c r="W15" s="1">
        <f>33000*(V15-V14)</f>
        <v>0</v>
      </c>
      <c r="X15" s="33">
        <v>3.59208</v>
      </c>
      <c r="Y15" s="1">
        <f t="shared" si="11"/>
        <v>526.3500000000043</v>
      </c>
      <c r="Z15" s="120">
        <v>27.03595</v>
      </c>
      <c r="AA15" s="1">
        <f t="shared" si="12"/>
        <v>18570.75000000004</v>
      </c>
      <c r="AB15" s="120">
        <v>10.43503</v>
      </c>
      <c r="AC15" s="1">
        <f t="shared" si="13"/>
        <v>8490.23999999999</v>
      </c>
      <c r="AD15" s="120">
        <v>82.65783</v>
      </c>
      <c r="AE15" s="1">
        <f t="shared" si="14"/>
        <v>17765.550000000276</v>
      </c>
      <c r="AF15" s="120">
        <v>3.30255</v>
      </c>
      <c r="AG15" s="4">
        <f t="shared" si="15"/>
        <v>11149.05</v>
      </c>
      <c r="AH15" s="146">
        <f t="shared" si="20"/>
        <v>53270.58000000029</v>
      </c>
      <c r="AI15" s="147">
        <f t="shared" si="16"/>
        <v>37357.64999999995</v>
      </c>
      <c r="AJ15" s="147">
        <f>('ГПП-ТЭЦфид.связи'!AH15)</f>
        <v>16727.999999999945</v>
      </c>
      <c r="AK15" s="147">
        <f>('ГПП-ТЭЦфид.связи'!AI15)</f>
        <v>0</v>
      </c>
      <c r="AL15" s="132">
        <f>'Стор итог'!AH13</f>
        <v>5032.243999999996</v>
      </c>
      <c r="AM15" s="132">
        <f t="shared" si="17"/>
        <v>48238.336000000294</v>
      </c>
      <c r="AN15" s="132">
        <f t="shared" si="18"/>
        <v>64966.33600000024</v>
      </c>
      <c r="AO15" s="132">
        <f t="shared" si="19"/>
        <v>69998.58000000023</v>
      </c>
      <c r="AP15" s="132"/>
      <c r="AQ15" s="132"/>
    </row>
    <row r="16" spans="1:43" ht="15" customHeight="1" thickBot="1">
      <c r="A16" s="1">
        <v>7</v>
      </c>
      <c r="B16" s="120">
        <v>10.7137</v>
      </c>
      <c r="C16" s="1">
        <f t="shared" si="0"/>
        <v>12384.899999999978</v>
      </c>
      <c r="D16" s="120">
        <v>2.88228</v>
      </c>
      <c r="E16" s="1">
        <f t="shared" si="1"/>
        <v>7897.8900000000085</v>
      </c>
      <c r="F16" s="120">
        <v>5.97385</v>
      </c>
      <c r="G16" s="1">
        <f t="shared" si="2"/>
        <v>6922.4099999999935</v>
      </c>
      <c r="H16" s="120">
        <v>2.27614</v>
      </c>
      <c r="I16" s="1">
        <f t="shared" si="3"/>
        <v>6949.469999999995</v>
      </c>
      <c r="J16" s="120">
        <v>9.2993</v>
      </c>
      <c r="K16" s="1">
        <f t="shared" si="4"/>
        <v>5447.310000000001</v>
      </c>
      <c r="L16" s="33"/>
      <c r="M16" s="1">
        <f t="shared" si="5"/>
        <v>0</v>
      </c>
      <c r="N16" s="33">
        <v>8.9765</v>
      </c>
      <c r="O16" s="1">
        <f t="shared" si="6"/>
        <v>3104.3100000000104</v>
      </c>
      <c r="P16" s="33"/>
      <c r="Q16" s="1">
        <f t="shared" si="7"/>
        <v>0</v>
      </c>
      <c r="R16" s="120"/>
      <c r="S16" s="1">
        <f t="shared" si="8"/>
        <v>0</v>
      </c>
      <c r="T16" s="120">
        <v>8.82805</v>
      </c>
      <c r="U16" s="1">
        <f t="shared" si="9"/>
        <v>6705.599999999965</v>
      </c>
      <c r="V16" s="120">
        <v>0.1097</v>
      </c>
      <c r="W16" s="1">
        <f t="shared" si="10"/>
        <v>0</v>
      </c>
      <c r="X16" s="33">
        <v>3.60978</v>
      </c>
      <c r="Y16" s="1">
        <f t="shared" si="11"/>
        <v>584.1000000000016</v>
      </c>
      <c r="Z16" s="120">
        <v>27.58035</v>
      </c>
      <c r="AA16" s="1">
        <f t="shared" si="12"/>
        <v>17965.199999999986</v>
      </c>
      <c r="AB16" s="120">
        <v>10.68545</v>
      </c>
      <c r="AC16" s="1">
        <f t="shared" si="13"/>
        <v>8263.860000000002</v>
      </c>
      <c r="AD16" s="120">
        <v>83.19578</v>
      </c>
      <c r="AE16" s="1">
        <f t="shared" si="14"/>
        <v>17752.349999999835</v>
      </c>
      <c r="AF16" s="120">
        <v>3.63993</v>
      </c>
      <c r="AG16" s="4">
        <f t="shared" si="15"/>
        <v>11133.54</v>
      </c>
      <c r="AH16" s="146">
        <f t="shared" si="20"/>
        <v>53766.56999999983</v>
      </c>
      <c r="AI16" s="147">
        <f t="shared" si="16"/>
        <v>36764.970000000016</v>
      </c>
      <c r="AJ16" s="147">
        <f>('ГПП-ТЭЦфид.связи'!AH16)</f>
        <v>17784.00000000019</v>
      </c>
      <c r="AK16" s="147">
        <f>('ГПП-ТЭЦфид.связи'!AI16)</f>
        <v>0</v>
      </c>
      <c r="AL16" s="132">
        <f>'Стор итог'!AH14</f>
        <v>5778.461999999976</v>
      </c>
      <c r="AM16" s="132">
        <f t="shared" si="17"/>
        <v>47988.107999999855</v>
      </c>
      <c r="AN16" s="132">
        <f t="shared" si="18"/>
        <v>65772.10800000004</v>
      </c>
      <c r="AO16" s="132">
        <f t="shared" si="19"/>
        <v>71550.57</v>
      </c>
      <c r="AP16" s="132"/>
      <c r="AQ16" s="132"/>
    </row>
    <row r="17" spans="1:43" ht="15" customHeight="1" thickBot="1">
      <c r="A17" s="1">
        <v>8</v>
      </c>
      <c r="B17" s="120">
        <v>11.02678</v>
      </c>
      <c r="C17" s="1">
        <f aca="true" t="shared" si="21" ref="C17:C35">33000*(B17-B16)</f>
        <v>10331.640000000038</v>
      </c>
      <c r="D17" s="120">
        <v>3.05325</v>
      </c>
      <c r="E17" s="1">
        <f aca="true" t="shared" si="22" ref="E17:E35">33000*(D17-D16)</f>
        <v>5642.0099999999875</v>
      </c>
      <c r="F17" s="120">
        <v>6.12555</v>
      </c>
      <c r="G17" s="1">
        <f aca="true" t="shared" si="23" ref="G17:G35">33000*(F17-F16)</f>
        <v>5006.0999999999985</v>
      </c>
      <c r="H17" s="120">
        <v>2.41778</v>
      </c>
      <c r="I17" s="1">
        <f aca="true" t="shared" si="24" ref="I17:I35">33000*(H17-H16)</f>
        <v>4674.120000000007</v>
      </c>
      <c r="J17" s="120">
        <v>9.35268</v>
      </c>
      <c r="K17" s="1">
        <f t="shared" si="4"/>
        <v>1761.539999999963</v>
      </c>
      <c r="L17" s="33"/>
      <c r="M17" s="1">
        <f t="shared" si="5"/>
        <v>0</v>
      </c>
      <c r="N17" s="33">
        <v>9.08118</v>
      </c>
      <c r="O17" s="1">
        <f t="shared" si="6"/>
        <v>3454.4400000000037</v>
      </c>
      <c r="P17" s="33"/>
      <c r="Q17" s="1">
        <f t="shared" si="7"/>
        <v>0</v>
      </c>
      <c r="R17" s="120"/>
      <c r="S17" s="1">
        <f t="shared" si="8"/>
        <v>0</v>
      </c>
      <c r="T17" s="120">
        <v>9.0333</v>
      </c>
      <c r="U17" s="1">
        <f t="shared" si="9"/>
        <v>6773.250000000042</v>
      </c>
      <c r="V17" s="120">
        <v>0.1097</v>
      </c>
      <c r="W17" s="1">
        <f t="shared" si="10"/>
        <v>0</v>
      </c>
      <c r="X17" s="33">
        <v>3.62463</v>
      </c>
      <c r="Y17" s="1">
        <f t="shared" si="11"/>
        <v>490.0499999999863</v>
      </c>
      <c r="Z17" s="120">
        <v>28.12015</v>
      </c>
      <c r="AA17" s="1">
        <f aca="true" t="shared" si="25" ref="AA17:AA35">33000*(Z17-Z16)</f>
        <v>17813.399999999987</v>
      </c>
      <c r="AB17" s="120">
        <v>10.93543</v>
      </c>
      <c r="AC17" s="1">
        <f aca="true" t="shared" si="26" ref="AC17:AC35">33000*(AB17-AB16)</f>
        <v>8249.340000000026</v>
      </c>
      <c r="AD17" s="120">
        <v>83.73408</v>
      </c>
      <c r="AE17" s="1">
        <f aca="true" t="shared" si="27" ref="AE17:AE35">33000*(AD17-AD16)</f>
        <v>17763.90000000022</v>
      </c>
      <c r="AF17" s="120">
        <v>3.97813</v>
      </c>
      <c r="AG17" s="4">
        <f aca="true" t="shared" si="28" ref="AG17:AG35">33000*(AF17-AF16)</f>
        <v>11160.600000000002</v>
      </c>
      <c r="AH17" s="146">
        <f t="shared" si="20"/>
        <v>45903.33000000016</v>
      </c>
      <c r="AI17" s="139">
        <f t="shared" si="16"/>
        <v>32690.46000000004</v>
      </c>
      <c r="AJ17" s="147">
        <f>('ГПП-ТЭЦфид.связи'!AH17)</f>
        <v>22895.999999999967</v>
      </c>
      <c r="AK17" s="147">
        <f>('ГПП-ТЭЦфид.связи'!AI17)</f>
        <v>0</v>
      </c>
      <c r="AL17" s="132">
        <f>'Стор итог'!AH15</f>
        <v>9217.01600000001</v>
      </c>
      <c r="AM17" s="135">
        <f t="shared" si="17"/>
        <v>36686.31400000015</v>
      </c>
      <c r="AN17" s="135">
        <f t="shared" si="18"/>
        <v>59582.314000000115</v>
      </c>
      <c r="AO17" s="135">
        <f t="shared" si="19"/>
        <v>68799.33000000013</v>
      </c>
      <c r="AP17" s="132"/>
      <c r="AQ17" s="132"/>
    </row>
    <row r="18" spans="1:43" ht="15" customHeight="1" thickBot="1">
      <c r="A18" s="1">
        <v>9</v>
      </c>
      <c r="B18" s="120">
        <v>11.26495</v>
      </c>
      <c r="C18" s="1">
        <f t="shared" si="21"/>
        <v>7859.610000000007</v>
      </c>
      <c r="D18" s="120">
        <v>3.15835</v>
      </c>
      <c r="E18" s="1">
        <f t="shared" si="22"/>
        <v>3468.3000000000065</v>
      </c>
      <c r="F18" s="120">
        <v>6.24305</v>
      </c>
      <c r="G18" s="20">
        <f t="shared" si="23"/>
        <v>3877.50000000002</v>
      </c>
      <c r="H18" s="120">
        <v>2.5102</v>
      </c>
      <c r="I18" s="20">
        <f t="shared" si="24"/>
        <v>3049.8600000000056</v>
      </c>
      <c r="J18" s="120">
        <v>9.4708</v>
      </c>
      <c r="K18" s="20">
        <f t="shared" si="4"/>
        <v>3897.960000000037</v>
      </c>
      <c r="L18" s="33"/>
      <c r="M18" s="20">
        <f t="shared" si="5"/>
        <v>0</v>
      </c>
      <c r="N18" s="33">
        <v>9.19123</v>
      </c>
      <c r="O18" s="20">
        <f t="shared" si="6"/>
        <v>3631.6499999999774</v>
      </c>
      <c r="P18" s="33"/>
      <c r="Q18" s="20">
        <f t="shared" si="7"/>
        <v>0</v>
      </c>
      <c r="R18" s="120"/>
      <c r="S18" s="20">
        <f t="shared" si="8"/>
        <v>0</v>
      </c>
      <c r="T18" s="120">
        <v>9.2433</v>
      </c>
      <c r="U18" s="20">
        <f t="shared" si="9"/>
        <v>6929.999999999969</v>
      </c>
      <c r="V18" s="120">
        <v>0.11885</v>
      </c>
      <c r="W18" s="20">
        <f t="shared" si="10"/>
        <v>301.9499999999997</v>
      </c>
      <c r="X18" s="33">
        <v>3.62848</v>
      </c>
      <c r="Y18" s="20">
        <f t="shared" si="11"/>
        <v>127.05000000001165</v>
      </c>
      <c r="Z18" s="120">
        <v>28.64273</v>
      </c>
      <c r="AA18" s="20">
        <f t="shared" si="25"/>
        <v>17245.140000000047</v>
      </c>
      <c r="AB18" s="120">
        <v>11.18335</v>
      </c>
      <c r="AC18" s="20">
        <f t="shared" si="26"/>
        <v>8181.36000000002</v>
      </c>
      <c r="AD18" s="120">
        <v>84.27878</v>
      </c>
      <c r="AE18" s="20">
        <f t="shared" si="27"/>
        <v>17975.09999999973</v>
      </c>
      <c r="AF18" s="120">
        <v>4.32373</v>
      </c>
      <c r="AG18" s="4">
        <f t="shared" si="28"/>
        <v>11404.800000000005</v>
      </c>
      <c r="AH18" s="146">
        <f t="shared" si="20"/>
        <v>43925.30999999987</v>
      </c>
      <c r="AI18" s="139">
        <f t="shared" si="16"/>
        <v>29910.870000000003</v>
      </c>
      <c r="AJ18" s="147">
        <f>('ГПП-ТЭЦфид.связи'!AH18)</f>
        <v>15071.999999999998</v>
      </c>
      <c r="AK18" s="147">
        <f>('ГПП-ТЭЦфид.связи'!AI18)</f>
        <v>0</v>
      </c>
      <c r="AL18" s="132">
        <f>'Стор итог'!AH16</f>
        <v>4736.084000000021</v>
      </c>
      <c r="AM18" s="135">
        <f t="shared" si="17"/>
        <v>39189.22599999985</v>
      </c>
      <c r="AN18" s="135">
        <f t="shared" si="18"/>
        <v>54261.22599999985</v>
      </c>
      <c r="AO18" s="135">
        <f t="shared" si="19"/>
        <v>58997.30999999987</v>
      </c>
      <c r="AP18" s="132"/>
      <c r="AQ18" s="132"/>
    </row>
    <row r="19" spans="1:43" ht="15" customHeight="1" thickBot="1">
      <c r="A19" s="1">
        <v>10</v>
      </c>
      <c r="B19" s="120">
        <v>11.55113</v>
      </c>
      <c r="C19" s="1">
        <f t="shared" si="21"/>
        <v>9443.939999999997</v>
      </c>
      <c r="D19" s="120">
        <v>3.2774</v>
      </c>
      <c r="E19" s="1">
        <f t="shared" si="22"/>
        <v>3928.6500000000033</v>
      </c>
      <c r="F19" s="120">
        <v>6.39348</v>
      </c>
      <c r="G19" s="1">
        <f t="shared" si="23"/>
        <v>4964.190000000002</v>
      </c>
      <c r="H19" s="120">
        <v>2.6111</v>
      </c>
      <c r="I19" s="1">
        <f t="shared" si="24"/>
        <v>3329.6999999999925</v>
      </c>
      <c r="J19" s="120">
        <v>9.59493</v>
      </c>
      <c r="K19" s="1">
        <f t="shared" si="4"/>
        <v>4096.289999999973</v>
      </c>
      <c r="L19" s="33"/>
      <c r="M19" s="1">
        <f t="shared" si="5"/>
        <v>0</v>
      </c>
      <c r="N19" s="33">
        <v>9.2905</v>
      </c>
      <c r="O19" s="1">
        <f t="shared" si="6"/>
        <v>3275.910000000021</v>
      </c>
      <c r="P19" s="33"/>
      <c r="Q19" s="1">
        <f t="shared" si="7"/>
        <v>0</v>
      </c>
      <c r="R19" s="120"/>
      <c r="S19" s="1">
        <f t="shared" si="8"/>
        <v>0</v>
      </c>
      <c r="T19" s="120">
        <v>9.47105</v>
      </c>
      <c r="U19" s="1">
        <f t="shared" si="9"/>
        <v>7515.750000000011</v>
      </c>
      <c r="V19" s="120">
        <v>0.12455</v>
      </c>
      <c r="W19" s="1">
        <f t="shared" si="10"/>
        <v>188.09999999999988</v>
      </c>
      <c r="X19" s="33">
        <v>3.63528</v>
      </c>
      <c r="Y19" s="1">
        <f t="shared" si="11"/>
        <v>224.39999999998994</v>
      </c>
      <c r="Z19" s="120">
        <v>29.10948</v>
      </c>
      <c r="AA19" s="1">
        <f t="shared" si="25"/>
        <v>15402.750000000036</v>
      </c>
      <c r="AB19" s="120">
        <v>11.38145</v>
      </c>
      <c r="AC19" s="1">
        <f t="shared" si="26"/>
        <v>6537.2999999999465</v>
      </c>
      <c r="AD19" s="120">
        <v>84.80643</v>
      </c>
      <c r="AE19" s="1">
        <f t="shared" si="27"/>
        <v>17412.450000000277</v>
      </c>
      <c r="AF19" s="120">
        <v>4.65578</v>
      </c>
      <c r="AG19" s="4">
        <f t="shared" si="28"/>
        <v>10957.64999999999</v>
      </c>
      <c r="AH19" s="146">
        <f t="shared" si="20"/>
        <v>43803.87000000027</v>
      </c>
      <c r="AI19" s="139">
        <f t="shared" si="16"/>
        <v>27992.909999999963</v>
      </c>
      <c r="AJ19" s="147">
        <f>('ГПП-ТЭЦфид.связи'!AH19)</f>
        <v>17447.999999999938</v>
      </c>
      <c r="AK19" s="147">
        <f>('ГПП-ТЭЦфид.связи'!AI19)</f>
        <v>0</v>
      </c>
      <c r="AL19" s="132">
        <f>'Стор итог'!AH17</f>
        <v>5979.4360000000315</v>
      </c>
      <c r="AM19" s="135">
        <f t="shared" si="17"/>
        <v>37824.43400000024</v>
      </c>
      <c r="AN19" s="135">
        <f t="shared" si="18"/>
        <v>55272.43400000018</v>
      </c>
      <c r="AO19" s="135">
        <f t="shared" si="19"/>
        <v>61251.87000000021</v>
      </c>
      <c r="AP19" s="132"/>
      <c r="AQ19" s="132"/>
    </row>
    <row r="20" spans="1:43" ht="15" customHeight="1" thickBot="1">
      <c r="A20" s="1">
        <v>11</v>
      </c>
      <c r="B20" s="120">
        <v>11.83285</v>
      </c>
      <c r="C20" s="1">
        <f t="shared" si="21"/>
        <v>9296.759999999998</v>
      </c>
      <c r="D20" s="120">
        <v>3.39573</v>
      </c>
      <c r="E20" s="1">
        <f t="shared" si="22"/>
        <v>3904.8899999999944</v>
      </c>
      <c r="F20" s="120">
        <v>6.61255</v>
      </c>
      <c r="G20" s="1">
        <f t="shared" si="23"/>
        <v>7229.309999999981</v>
      </c>
      <c r="H20" s="120">
        <v>2.79608</v>
      </c>
      <c r="I20" s="1">
        <f t="shared" si="24"/>
        <v>6104.339999999997</v>
      </c>
      <c r="J20" s="120">
        <v>9.73508</v>
      </c>
      <c r="K20" s="1">
        <f t="shared" si="4"/>
        <v>4624.950000000007</v>
      </c>
      <c r="L20" s="33"/>
      <c r="M20" s="1">
        <f t="shared" si="5"/>
        <v>0</v>
      </c>
      <c r="N20" s="33">
        <v>9.39925</v>
      </c>
      <c r="O20" s="1">
        <f t="shared" si="6"/>
        <v>3588.7500000000186</v>
      </c>
      <c r="P20" s="33"/>
      <c r="Q20" s="1">
        <f t="shared" si="7"/>
        <v>0</v>
      </c>
      <c r="R20" s="120"/>
      <c r="S20" s="1">
        <f t="shared" si="8"/>
        <v>0</v>
      </c>
      <c r="T20" s="120">
        <v>9.69655</v>
      </c>
      <c r="U20" s="1">
        <f t="shared" si="9"/>
        <v>7441.500000000008</v>
      </c>
      <c r="V20" s="120">
        <v>0.1248</v>
      </c>
      <c r="W20" s="1">
        <f t="shared" si="10"/>
        <v>8.250000000000007</v>
      </c>
      <c r="X20" s="33">
        <v>3.64023</v>
      </c>
      <c r="Y20" s="1">
        <f t="shared" si="11"/>
        <v>163.35000000000034</v>
      </c>
      <c r="Z20" s="120">
        <v>29.66355</v>
      </c>
      <c r="AA20" s="1">
        <f t="shared" si="25"/>
        <v>18284.30999999998</v>
      </c>
      <c r="AB20" s="120">
        <v>11.62793</v>
      </c>
      <c r="AC20" s="1">
        <f t="shared" si="26"/>
        <v>8133.840000000001</v>
      </c>
      <c r="AD20" s="120">
        <v>85.35603</v>
      </c>
      <c r="AE20" s="1">
        <f t="shared" si="27"/>
        <v>18136.799999999937</v>
      </c>
      <c r="AF20" s="120">
        <v>4.99483</v>
      </c>
      <c r="AG20" s="4">
        <f t="shared" si="28"/>
        <v>11188.65000000001</v>
      </c>
      <c r="AH20" s="146">
        <f t="shared" si="20"/>
        <v>50130.629999999896</v>
      </c>
      <c r="AI20" s="139">
        <f t="shared" si="16"/>
        <v>32765.370000000024</v>
      </c>
      <c r="AJ20" s="147">
        <f>('ГПП-ТЭЦфид.связи'!AH20)</f>
        <v>22464.00000000015</v>
      </c>
      <c r="AK20" s="147">
        <f>('ГПП-ТЭЦфид.связи'!AI20)</f>
        <v>0</v>
      </c>
      <c r="AL20" s="132">
        <f>'Стор итог'!AH18</f>
        <v>6762.8199999999515</v>
      </c>
      <c r="AM20" s="135">
        <f t="shared" si="17"/>
        <v>43367.80999999995</v>
      </c>
      <c r="AN20" s="135">
        <f t="shared" si="18"/>
        <v>65831.8100000001</v>
      </c>
      <c r="AO20" s="135">
        <f t="shared" si="19"/>
        <v>72594.63000000005</v>
      </c>
      <c r="AP20" s="132"/>
      <c r="AQ20" s="132"/>
    </row>
    <row r="21" spans="1:43" ht="15" customHeight="1" thickBot="1">
      <c r="A21" s="1">
        <v>12</v>
      </c>
      <c r="B21" s="120">
        <v>12.13448</v>
      </c>
      <c r="C21" s="1">
        <f t="shared" si="21"/>
        <v>9953.78999999998</v>
      </c>
      <c r="D21" s="120">
        <v>3.54853</v>
      </c>
      <c r="E21" s="1">
        <f t="shared" si="22"/>
        <v>5042.4000000000015</v>
      </c>
      <c r="F21" s="120">
        <v>6.82845</v>
      </c>
      <c r="G21" s="1">
        <f t="shared" si="23"/>
        <v>7124.700000000014</v>
      </c>
      <c r="H21" s="120">
        <v>2.99333</v>
      </c>
      <c r="I21" s="1">
        <f t="shared" si="24"/>
        <v>6509.249999999997</v>
      </c>
      <c r="J21" s="120">
        <v>9.87873</v>
      </c>
      <c r="K21" s="1">
        <f t="shared" si="4"/>
        <v>4740.4499999999725</v>
      </c>
      <c r="L21" s="33"/>
      <c r="M21" s="1">
        <f t="shared" si="5"/>
        <v>0</v>
      </c>
      <c r="N21" s="33">
        <v>9.50085</v>
      </c>
      <c r="O21" s="1">
        <f t="shared" si="6"/>
        <v>3352.7999999999824</v>
      </c>
      <c r="P21" s="33"/>
      <c r="Q21" s="1">
        <f t="shared" si="7"/>
        <v>0</v>
      </c>
      <c r="R21" s="120"/>
      <c r="S21" s="1">
        <f t="shared" si="8"/>
        <v>0</v>
      </c>
      <c r="T21" s="120">
        <v>9.91715</v>
      </c>
      <c r="U21" s="1">
        <f t="shared" si="9"/>
        <v>7279.799999999975</v>
      </c>
      <c r="V21" s="120">
        <v>0.12505</v>
      </c>
      <c r="W21" s="1">
        <f t="shared" si="10"/>
        <v>8.250000000000007</v>
      </c>
      <c r="X21" s="33">
        <v>3.64113</v>
      </c>
      <c r="Y21" s="1">
        <f t="shared" si="11"/>
        <v>29.700000000004056</v>
      </c>
      <c r="Z21" s="120">
        <v>29.83035</v>
      </c>
      <c r="AA21" s="1">
        <f t="shared" si="25"/>
        <v>5504.3999999999505</v>
      </c>
      <c r="AB21" s="120">
        <v>11.87776</v>
      </c>
      <c r="AC21" s="1">
        <f t="shared" si="26"/>
        <v>8244.390000000036</v>
      </c>
      <c r="AD21" s="120">
        <v>85.9068</v>
      </c>
      <c r="AE21" s="1">
        <f t="shared" si="27"/>
        <v>18175.41</v>
      </c>
      <c r="AF21" s="120">
        <v>5.39278</v>
      </c>
      <c r="AG21" s="4">
        <f t="shared" si="28"/>
        <v>13132.349999999993</v>
      </c>
      <c r="AH21" s="146">
        <f t="shared" si="20"/>
        <v>38218.94999999994</v>
      </c>
      <c r="AI21" s="139">
        <f t="shared" si="16"/>
        <v>36259.740000000005</v>
      </c>
      <c r="AJ21" s="147">
        <f>('ГПП-ТЭЦфид.связи'!AH21)</f>
        <v>19679.999999999905</v>
      </c>
      <c r="AK21" s="147">
        <f>('ГПП-ТЭЦфид.связи'!AI21)</f>
        <v>0</v>
      </c>
      <c r="AL21" s="132">
        <f>'Стор итог'!AH19</f>
        <v>6112.029999999975</v>
      </c>
      <c r="AM21" s="135">
        <f t="shared" si="17"/>
        <v>32106.919999999962</v>
      </c>
      <c r="AN21" s="139">
        <f>AJ21+AM21</f>
        <v>51786.91999999987</v>
      </c>
      <c r="AO21" s="135">
        <f t="shared" si="19"/>
        <v>57898.949999999844</v>
      </c>
      <c r="AP21" s="132"/>
      <c r="AQ21" s="132"/>
    </row>
    <row r="22" spans="1:43" ht="15" customHeight="1" thickBot="1">
      <c r="A22" s="1">
        <v>13</v>
      </c>
      <c r="B22" s="120">
        <v>12.45473</v>
      </c>
      <c r="C22" s="1">
        <f t="shared" si="21"/>
        <v>10568.24999999999</v>
      </c>
      <c r="D22" s="120">
        <v>3.73553</v>
      </c>
      <c r="E22" s="1">
        <f t="shared" si="22"/>
        <v>6170.9999999999945</v>
      </c>
      <c r="F22" s="120">
        <v>7.09663</v>
      </c>
      <c r="G22" s="1">
        <f t="shared" si="23"/>
        <v>8849.940000000002</v>
      </c>
      <c r="H22" s="120">
        <v>3.22873</v>
      </c>
      <c r="I22" s="1">
        <f t="shared" si="24"/>
        <v>7768.200000000009</v>
      </c>
      <c r="J22" s="120">
        <v>10.01208</v>
      </c>
      <c r="K22" s="1">
        <f t="shared" si="4"/>
        <v>4400.550000000003</v>
      </c>
      <c r="L22" s="33"/>
      <c r="M22" s="1">
        <f t="shared" si="5"/>
        <v>0</v>
      </c>
      <c r="N22" s="33">
        <v>9.6039</v>
      </c>
      <c r="O22" s="1">
        <f t="shared" si="6"/>
        <v>3400.6499999999883</v>
      </c>
      <c r="P22" s="33"/>
      <c r="Q22" s="1">
        <f t="shared" si="7"/>
        <v>0</v>
      </c>
      <c r="R22" s="120"/>
      <c r="S22" s="1">
        <f t="shared" si="8"/>
        <v>0</v>
      </c>
      <c r="T22" s="120">
        <v>10.1403</v>
      </c>
      <c r="U22" s="1">
        <f t="shared" si="9"/>
        <v>7363.9500000000135</v>
      </c>
      <c r="V22" s="120">
        <v>0.1251</v>
      </c>
      <c r="W22" s="1">
        <f t="shared" si="10"/>
        <v>1.6499999999998183</v>
      </c>
      <c r="X22" s="33">
        <v>3.64603</v>
      </c>
      <c r="Y22" s="1">
        <f t="shared" si="11"/>
        <v>161.70000000000417</v>
      </c>
      <c r="Z22" s="120">
        <v>30.77825</v>
      </c>
      <c r="AA22" s="1">
        <f t="shared" si="25"/>
        <v>31280.700000000023</v>
      </c>
      <c r="AB22" s="120">
        <v>12.11825</v>
      </c>
      <c r="AC22" s="1">
        <f t="shared" si="26"/>
        <v>7936.169999999981</v>
      </c>
      <c r="AD22" s="120">
        <v>86.44955</v>
      </c>
      <c r="AE22" s="1">
        <f t="shared" si="27"/>
        <v>17910.749999999935</v>
      </c>
      <c r="AF22" s="120">
        <v>5.67403</v>
      </c>
      <c r="AG22" s="4">
        <f t="shared" si="28"/>
        <v>9281.25</v>
      </c>
      <c r="AH22" s="146">
        <f t="shared" si="20"/>
        <v>65646.23999999993</v>
      </c>
      <c r="AI22" s="139">
        <f t="shared" si="16"/>
        <v>34397.21999999997</v>
      </c>
      <c r="AJ22" s="147">
        <f>('ГПП-ТЭЦфид.связи'!AH22)</f>
        <v>20928.000000000116</v>
      </c>
      <c r="AK22" s="147">
        <f>('ГПП-ТЭЦфид.связи'!AI22)</f>
        <v>0</v>
      </c>
      <c r="AL22" s="132">
        <f>'Стор итог'!AH20</f>
        <v>6448.35200000001</v>
      </c>
      <c r="AM22" s="135">
        <f t="shared" si="17"/>
        <v>59197.88799999992</v>
      </c>
      <c r="AN22" s="135">
        <f t="shared" si="18"/>
        <v>80125.88800000004</v>
      </c>
      <c r="AO22" s="135">
        <f t="shared" si="19"/>
        <v>86574.24000000005</v>
      </c>
      <c r="AP22" s="132"/>
      <c r="AQ22" s="132"/>
    </row>
    <row r="23" spans="1:43" ht="15" customHeight="1" thickBot="1">
      <c r="A23" s="1">
        <v>14</v>
      </c>
      <c r="B23" s="120">
        <v>12.78135</v>
      </c>
      <c r="C23" s="1">
        <f t="shared" si="21"/>
        <v>10778.460000000005</v>
      </c>
      <c r="D23" s="120">
        <v>3.9348</v>
      </c>
      <c r="E23" s="1">
        <f t="shared" si="22"/>
        <v>6575.910000000009</v>
      </c>
      <c r="F23" s="120">
        <v>7.3754</v>
      </c>
      <c r="G23" s="1">
        <f t="shared" si="23"/>
        <v>9199.40999999999</v>
      </c>
      <c r="H23" s="120">
        <v>3.47275</v>
      </c>
      <c r="I23" s="1">
        <f t="shared" si="24"/>
        <v>8052.659999999997</v>
      </c>
      <c r="J23" s="120">
        <v>10.1369</v>
      </c>
      <c r="K23" s="1">
        <f t="shared" si="4"/>
        <v>4119.060000000049</v>
      </c>
      <c r="L23" s="33"/>
      <c r="M23" s="1">
        <f t="shared" si="5"/>
        <v>0</v>
      </c>
      <c r="N23" s="33">
        <v>9.69995</v>
      </c>
      <c r="O23" s="1">
        <f t="shared" si="6"/>
        <v>3169.649999999999</v>
      </c>
      <c r="P23" s="33"/>
      <c r="Q23" s="1">
        <f t="shared" si="7"/>
        <v>0</v>
      </c>
      <c r="R23" s="120"/>
      <c r="S23" s="1">
        <f t="shared" si="8"/>
        <v>0</v>
      </c>
      <c r="T23" s="120">
        <v>10.3617</v>
      </c>
      <c r="U23" s="1">
        <f t="shared" si="9"/>
        <v>7306.200000000031</v>
      </c>
      <c r="V23" s="120">
        <v>0.12535</v>
      </c>
      <c r="W23" s="1">
        <f t="shared" si="10"/>
        <v>8.250000000000007</v>
      </c>
      <c r="X23" s="33">
        <v>3.64938</v>
      </c>
      <c r="Y23" s="1">
        <f t="shared" si="11"/>
        <v>110.54999999999148</v>
      </c>
      <c r="Z23" s="120">
        <v>31.36845</v>
      </c>
      <c r="AA23" s="1">
        <f t="shared" si="25"/>
        <v>19476.59999999998</v>
      </c>
      <c r="AB23" s="120">
        <v>12.37898</v>
      </c>
      <c r="AC23" s="1">
        <f t="shared" si="26"/>
        <v>8604.090000000018</v>
      </c>
      <c r="AD23" s="120">
        <v>87.00203</v>
      </c>
      <c r="AE23" s="1">
        <f t="shared" si="27"/>
        <v>18231.84000000009</v>
      </c>
      <c r="AF23" s="120">
        <v>6.0197</v>
      </c>
      <c r="AG23" s="4">
        <f t="shared" si="28"/>
        <v>11407.110000000004</v>
      </c>
      <c r="AH23" s="146">
        <f t="shared" si="20"/>
        <v>54499.170000000086</v>
      </c>
      <c r="AI23" s="139">
        <f t="shared" si="16"/>
        <v>37707.12000000004</v>
      </c>
      <c r="AJ23" s="147">
        <f>('ГПП-ТЭЦфид.связи'!AH23)</f>
        <v>18792.000000000167</v>
      </c>
      <c r="AK23" s="147">
        <f>('ГПП-ТЭЦфид.связи'!AI23)</f>
        <v>0</v>
      </c>
      <c r="AL23" s="132">
        <f>'Стор итог'!AH21</f>
        <v>5530.314000000005</v>
      </c>
      <c r="AM23" s="135">
        <f t="shared" si="17"/>
        <v>48968.85600000008</v>
      </c>
      <c r="AN23" s="135">
        <f t="shared" si="18"/>
        <v>67760.85600000025</v>
      </c>
      <c r="AO23" s="135">
        <f t="shared" si="19"/>
        <v>73291.17000000025</v>
      </c>
      <c r="AP23" s="132"/>
      <c r="AQ23" s="132"/>
    </row>
    <row r="24" spans="1:43" ht="15" customHeight="1" thickBot="1">
      <c r="A24" s="1">
        <v>15</v>
      </c>
      <c r="B24" s="120">
        <v>13.13963</v>
      </c>
      <c r="C24" s="1">
        <f t="shared" si="21"/>
        <v>11823.24000000002</v>
      </c>
      <c r="D24" s="120">
        <v>4.17765</v>
      </c>
      <c r="E24" s="1">
        <f t="shared" si="22"/>
        <v>8014.049999999993</v>
      </c>
      <c r="F24" s="120">
        <v>7.62658</v>
      </c>
      <c r="G24" s="1">
        <f t="shared" si="23"/>
        <v>8288.939999999991</v>
      </c>
      <c r="H24" s="120">
        <v>3.70533</v>
      </c>
      <c r="I24" s="1">
        <f t="shared" si="24"/>
        <v>7675.14</v>
      </c>
      <c r="J24" s="120">
        <v>10.25388</v>
      </c>
      <c r="K24" s="1">
        <f t="shared" si="4"/>
        <v>3860.3399999999956</v>
      </c>
      <c r="L24" s="33"/>
      <c r="M24" s="1">
        <f t="shared" si="5"/>
        <v>0</v>
      </c>
      <c r="N24" s="33">
        <v>9.79268</v>
      </c>
      <c r="O24" s="1">
        <f t="shared" si="6"/>
        <v>3060.0900000000433</v>
      </c>
      <c r="P24" s="33"/>
      <c r="Q24" s="1">
        <f t="shared" si="7"/>
        <v>0</v>
      </c>
      <c r="R24" s="120"/>
      <c r="S24" s="1">
        <f t="shared" si="8"/>
        <v>0</v>
      </c>
      <c r="T24" s="120">
        <v>10.57825</v>
      </c>
      <c r="U24" s="1">
        <f t="shared" si="9"/>
        <v>7146.149999999993</v>
      </c>
      <c r="V24" s="120">
        <v>0.1334</v>
      </c>
      <c r="W24" s="1">
        <f t="shared" si="10"/>
        <v>265.65000000000003</v>
      </c>
      <c r="X24" s="33">
        <v>3.64943</v>
      </c>
      <c r="Y24" s="1">
        <f t="shared" si="11"/>
        <v>1.6500000000108095</v>
      </c>
      <c r="Z24" s="120">
        <v>31.93515</v>
      </c>
      <c r="AA24" s="1">
        <f t="shared" si="25"/>
        <v>18701.100000000028</v>
      </c>
      <c r="AB24" s="120">
        <v>12.6351</v>
      </c>
      <c r="AC24" s="1">
        <f t="shared" si="26"/>
        <v>8451.959999999975</v>
      </c>
      <c r="AD24" s="120">
        <v>87.54845</v>
      </c>
      <c r="AE24" s="1">
        <f t="shared" si="27"/>
        <v>18031.859999999924</v>
      </c>
      <c r="AF24" s="120">
        <v>6.36025</v>
      </c>
      <c r="AG24" s="4">
        <f t="shared" si="28"/>
        <v>11238.149999999981</v>
      </c>
      <c r="AH24" s="146">
        <f t="shared" si="20"/>
        <v>53559.32999999997</v>
      </c>
      <c r="AI24" s="139">
        <f t="shared" si="16"/>
        <v>38703.38999999998</v>
      </c>
      <c r="AJ24" s="147">
        <f>('ГПП-ТЭЦфид.связи'!AH24)</f>
        <v>20039.999999999643</v>
      </c>
      <c r="AK24" s="147">
        <f>('ГПП-ТЭЦфид.связи'!AI24)</f>
        <v>0</v>
      </c>
      <c r="AL24" s="132">
        <f>'Стор итог'!AH22</f>
        <v>6337.366000000017</v>
      </c>
      <c r="AM24" s="135">
        <f t="shared" si="17"/>
        <v>47221.963999999956</v>
      </c>
      <c r="AN24" s="135">
        <f t="shared" si="18"/>
        <v>67261.9639999996</v>
      </c>
      <c r="AO24" s="135">
        <f t="shared" si="19"/>
        <v>73599.32999999962</v>
      </c>
      <c r="AP24" s="132"/>
      <c r="AQ24" s="132"/>
    </row>
    <row r="25" spans="1:43" ht="15" customHeight="1" thickBot="1">
      <c r="A25" s="1">
        <v>16</v>
      </c>
      <c r="B25" s="120">
        <v>13.4176</v>
      </c>
      <c r="C25" s="1">
        <f t="shared" si="21"/>
        <v>9173.009999999995</v>
      </c>
      <c r="D25" s="120">
        <v>4.3478</v>
      </c>
      <c r="E25" s="1">
        <f t="shared" si="22"/>
        <v>5614.950000000015</v>
      </c>
      <c r="F25" s="120">
        <v>7.82205</v>
      </c>
      <c r="G25" s="1">
        <f t="shared" si="23"/>
        <v>6450.510000000008</v>
      </c>
      <c r="H25" s="120">
        <v>3.86145</v>
      </c>
      <c r="I25" s="1">
        <f t="shared" si="24"/>
        <v>5151.960000000001</v>
      </c>
      <c r="J25" s="120">
        <v>10.37255</v>
      </c>
      <c r="K25" s="1">
        <f t="shared" si="4"/>
        <v>3916.109999999994</v>
      </c>
      <c r="L25" s="33"/>
      <c r="M25" s="1">
        <f t="shared" si="5"/>
        <v>0</v>
      </c>
      <c r="N25" s="33">
        <v>9.88453</v>
      </c>
      <c r="O25" s="1">
        <f t="shared" si="6"/>
        <v>3031.04999999997</v>
      </c>
      <c r="P25" s="33"/>
      <c r="Q25" s="1">
        <f t="shared" si="7"/>
        <v>0</v>
      </c>
      <c r="R25" s="120"/>
      <c r="S25" s="1">
        <f t="shared" si="8"/>
        <v>0</v>
      </c>
      <c r="T25" s="120">
        <v>10.79005</v>
      </c>
      <c r="U25" s="1">
        <f t="shared" si="9"/>
        <v>6989.400000000007</v>
      </c>
      <c r="V25" s="120">
        <v>0.1406</v>
      </c>
      <c r="W25" s="1">
        <f t="shared" si="10"/>
        <v>237.6000000000004</v>
      </c>
      <c r="X25" s="33">
        <v>3.64943</v>
      </c>
      <c r="Y25" s="1">
        <f t="shared" si="11"/>
        <v>0</v>
      </c>
      <c r="Z25" s="120">
        <v>32.50843</v>
      </c>
      <c r="AA25" s="1">
        <f t="shared" si="25"/>
        <v>18918.239999999896</v>
      </c>
      <c r="AB25" s="120">
        <v>12.89655</v>
      </c>
      <c r="AC25" s="1">
        <f t="shared" si="26"/>
        <v>8627.849999999999</v>
      </c>
      <c r="AD25" s="120">
        <v>88.09808</v>
      </c>
      <c r="AE25" s="1">
        <f t="shared" si="27"/>
        <v>18137.789999999783</v>
      </c>
      <c r="AF25" s="120">
        <v>6.70465</v>
      </c>
      <c r="AG25" s="4">
        <f t="shared" si="28"/>
        <v>11365.200000000008</v>
      </c>
      <c r="AH25" s="146">
        <f t="shared" si="20"/>
        <v>49606.25999999967</v>
      </c>
      <c r="AI25" s="139">
        <f t="shared" si="16"/>
        <v>34028.60999999999</v>
      </c>
      <c r="AJ25" s="147">
        <f>('ГПП-ТЭЦфид.связи'!AH25)</f>
        <v>21479.999999999898</v>
      </c>
      <c r="AK25" s="147">
        <f>('ГПП-ТЭЦфид.связи'!AI25)</f>
        <v>0</v>
      </c>
      <c r="AL25" s="132">
        <f>'Стор итог'!AH23</f>
        <v>7190.175999999998</v>
      </c>
      <c r="AM25" s="135">
        <f t="shared" si="17"/>
        <v>42416.08399999967</v>
      </c>
      <c r="AN25" s="135">
        <f t="shared" si="18"/>
        <v>63896.083999999566</v>
      </c>
      <c r="AO25" s="135">
        <f t="shared" si="19"/>
        <v>71086.25999999956</v>
      </c>
      <c r="AP25" s="132"/>
      <c r="AQ25" s="132"/>
    </row>
    <row r="26" spans="1:43" ht="15" customHeight="1" thickBot="1">
      <c r="A26" s="1">
        <v>17</v>
      </c>
      <c r="B26" s="120">
        <v>13.62843</v>
      </c>
      <c r="C26" s="1">
        <f t="shared" si="21"/>
        <v>6957.389999999988</v>
      </c>
      <c r="D26" s="120">
        <v>4.42878</v>
      </c>
      <c r="E26" s="1">
        <f t="shared" si="22"/>
        <v>2672.3399999999797</v>
      </c>
      <c r="F26" s="120">
        <v>7.99673</v>
      </c>
      <c r="G26" s="1">
        <f t="shared" si="23"/>
        <v>5764.440000000013</v>
      </c>
      <c r="H26" s="120">
        <v>3.96645</v>
      </c>
      <c r="I26" s="1">
        <f t="shared" si="24"/>
        <v>3464.9999999999995</v>
      </c>
      <c r="J26" s="120">
        <v>10.526</v>
      </c>
      <c r="K26" s="1">
        <f t="shared" si="4"/>
        <v>5063.849999999981</v>
      </c>
      <c r="L26" s="33"/>
      <c r="M26" s="1">
        <f t="shared" si="5"/>
        <v>0</v>
      </c>
      <c r="N26" s="33">
        <v>9.98865</v>
      </c>
      <c r="O26" s="1">
        <f t="shared" si="6"/>
        <v>3435.9599999999996</v>
      </c>
      <c r="P26" s="33"/>
      <c r="Q26" s="1">
        <f t="shared" si="7"/>
        <v>0</v>
      </c>
      <c r="R26" s="120"/>
      <c r="S26" s="1">
        <f t="shared" si="8"/>
        <v>0</v>
      </c>
      <c r="T26" s="120">
        <v>11.0354</v>
      </c>
      <c r="U26" s="1">
        <f t="shared" si="9"/>
        <v>8096.549999999947</v>
      </c>
      <c r="V26" s="120">
        <v>0.1435</v>
      </c>
      <c r="W26" s="1">
        <f t="shared" si="10"/>
        <v>95.69999999999953</v>
      </c>
      <c r="X26" s="33">
        <v>3.66043</v>
      </c>
      <c r="Y26" s="1">
        <f t="shared" si="11"/>
        <v>362.9999999999893</v>
      </c>
      <c r="Z26" s="120">
        <v>33.07465</v>
      </c>
      <c r="AA26" s="1">
        <f t="shared" si="25"/>
        <v>18685.260000000042</v>
      </c>
      <c r="AB26" s="120">
        <v>13.15618</v>
      </c>
      <c r="AC26" s="1">
        <f t="shared" si="26"/>
        <v>8567.790000000045</v>
      </c>
      <c r="AD26" s="120">
        <v>88.64313</v>
      </c>
      <c r="AE26" s="1">
        <f t="shared" si="27"/>
        <v>17986.65000000011</v>
      </c>
      <c r="AF26" s="120">
        <v>7.04815</v>
      </c>
      <c r="AG26" s="4">
        <f t="shared" si="28"/>
        <v>11335.499999999989</v>
      </c>
      <c r="AH26" s="146">
        <f t="shared" si="20"/>
        <v>46361.04000000018</v>
      </c>
      <c r="AI26" s="139">
        <f t="shared" si="16"/>
        <v>29209.290000000023</v>
      </c>
      <c r="AJ26" s="147">
        <f>('ГПП-ТЭЦфид.связи'!AH26)</f>
        <v>19560.000000000335</v>
      </c>
      <c r="AK26" s="147">
        <f>('ГПП-ТЭЦфид.связи'!AI26)</f>
        <v>0</v>
      </c>
      <c r="AL26" s="132">
        <f>'Стор итог'!AH24</f>
        <v>5949.708000000001</v>
      </c>
      <c r="AM26" s="135">
        <f t="shared" si="17"/>
        <v>40411.332000000184</v>
      </c>
      <c r="AN26" s="135">
        <f t="shared" si="18"/>
        <v>59971.33200000052</v>
      </c>
      <c r="AO26" s="135">
        <f t="shared" si="19"/>
        <v>65921.04000000052</v>
      </c>
      <c r="AP26" s="132"/>
      <c r="AQ26" s="132"/>
    </row>
    <row r="27" spans="1:43" ht="15" customHeight="1" thickBot="1">
      <c r="A27" s="1">
        <v>18</v>
      </c>
      <c r="B27" s="120">
        <v>13.83798</v>
      </c>
      <c r="C27" s="1">
        <f t="shared" si="21"/>
        <v>6915.150000000004</v>
      </c>
      <c r="D27" s="120">
        <v>4.50618</v>
      </c>
      <c r="E27" s="1">
        <f>33000*(D27-D26)</f>
        <v>2554.199999999997</v>
      </c>
      <c r="F27" s="120">
        <v>8.1748</v>
      </c>
      <c r="G27" s="1">
        <f t="shared" si="23"/>
        <v>5876.3099999999695</v>
      </c>
      <c r="H27" s="120">
        <v>4.07098</v>
      </c>
      <c r="I27" s="1">
        <f t="shared" si="24"/>
        <v>3449.4899999999857</v>
      </c>
      <c r="J27" s="120">
        <v>10.69795</v>
      </c>
      <c r="K27" s="1">
        <f t="shared" si="4"/>
        <v>5674.350000000023</v>
      </c>
      <c r="L27" s="33"/>
      <c r="M27" s="1">
        <f t="shared" si="5"/>
        <v>0</v>
      </c>
      <c r="N27" s="33">
        <v>10.0922</v>
      </c>
      <c r="O27" s="1">
        <f t="shared" si="6"/>
        <v>3417.1500000000083</v>
      </c>
      <c r="P27" s="33"/>
      <c r="Q27" s="1">
        <f t="shared" si="7"/>
        <v>0</v>
      </c>
      <c r="R27" s="120"/>
      <c r="S27" s="1">
        <f t="shared" si="8"/>
        <v>0</v>
      </c>
      <c r="T27" s="120">
        <v>11.28695</v>
      </c>
      <c r="U27" s="1">
        <f t="shared" si="9"/>
        <v>8301.149999999998</v>
      </c>
      <c r="V27" s="120">
        <v>0.1436</v>
      </c>
      <c r="W27" s="1">
        <f t="shared" si="10"/>
        <v>3.3000000000005523</v>
      </c>
      <c r="X27" s="33">
        <v>3.67073</v>
      </c>
      <c r="Y27" s="1">
        <f t="shared" si="11"/>
        <v>339.8999999999992</v>
      </c>
      <c r="Z27" s="120">
        <v>33.64625</v>
      </c>
      <c r="AA27" s="1">
        <f t="shared" si="25"/>
        <v>18862.80000000012</v>
      </c>
      <c r="AB27" s="120">
        <v>13.41708</v>
      </c>
      <c r="AC27" s="1">
        <f t="shared" si="26"/>
        <v>8609.699999999983</v>
      </c>
      <c r="AD27" s="120">
        <v>89.1863</v>
      </c>
      <c r="AE27" s="1">
        <f t="shared" si="27"/>
        <v>17924.610000000113</v>
      </c>
      <c r="AF27" s="120">
        <v>7.38848</v>
      </c>
      <c r="AG27" s="4">
        <f t="shared" si="28"/>
        <v>11230.890000000023</v>
      </c>
      <c r="AH27" s="146">
        <f t="shared" si="20"/>
        <v>46952.07000000023</v>
      </c>
      <c r="AI27" s="139">
        <f t="shared" si="16"/>
        <v>28924.829999999994</v>
      </c>
      <c r="AJ27" s="147">
        <f>('ГПП-ТЭЦфид.связи'!AH27)</f>
        <v>20015.999999999694</v>
      </c>
      <c r="AK27" s="147">
        <f>('ГПП-ТЭЦфид.связи'!AI27)</f>
        <v>0</v>
      </c>
      <c r="AL27" s="132">
        <f>'Стор итог'!AH25</f>
        <v>7224.185999999966</v>
      </c>
      <c r="AM27" s="135">
        <f t="shared" si="17"/>
        <v>39727.88400000027</v>
      </c>
      <c r="AN27" s="135">
        <f t="shared" si="18"/>
        <v>59743.88399999996</v>
      </c>
      <c r="AO27" s="135">
        <f t="shared" si="19"/>
        <v>66968.06999999993</v>
      </c>
      <c r="AP27" s="132"/>
      <c r="AQ27" s="132"/>
    </row>
    <row r="28" spans="1:43" ht="15" customHeight="1" thickBot="1">
      <c r="A28" s="1">
        <v>19</v>
      </c>
      <c r="B28" s="120">
        <v>14.1032</v>
      </c>
      <c r="C28" s="1">
        <f t="shared" si="21"/>
        <v>8752.259999999978</v>
      </c>
      <c r="D28" s="120">
        <v>4.68778</v>
      </c>
      <c r="E28" s="1">
        <f t="shared" si="22"/>
        <v>5992.800000000014</v>
      </c>
      <c r="F28" s="120">
        <v>8.42518</v>
      </c>
      <c r="G28" s="1">
        <f t="shared" si="23"/>
        <v>8262.539999999994</v>
      </c>
      <c r="H28" s="120">
        <v>4.2858</v>
      </c>
      <c r="I28" s="1">
        <f t="shared" si="24"/>
        <v>7089.060000000015</v>
      </c>
      <c r="J28" s="120">
        <v>10.86593</v>
      </c>
      <c r="K28" s="1">
        <f t="shared" si="4"/>
        <v>5543.34</v>
      </c>
      <c r="L28" s="33"/>
      <c r="M28" s="1">
        <f t="shared" si="5"/>
        <v>0</v>
      </c>
      <c r="N28" s="33">
        <v>10.18233</v>
      </c>
      <c r="O28" s="1">
        <f t="shared" si="6"/>
        <v>2974.2900000000086</v>
      </c>
      <c r="P28" s="33"/>
      <c r="Q28" s="1">
        <f t="shared" si="7"/>
        <v>0</v>
      </c>
      <c r="R28" s="120"/>
      <c r="S28" s="1">
        <f t="shared" si="8"/>
        <v>0</v>
      </c>
      <c r="T28" s="120">
        <v>11.50855</v>
      </c>
      <c r="U28" s="1">
        <f t="shared" si="9"/>
        <v>7312.800000000016</v>
      </c>
      <c r="V28" s="120">
        <v>0.1444</v>
      </c>
      <c r="W28" s="1">
        <f t="shared" si="10"/>
        <v>26.39999999999984</v>
      </c>
      <c r="X28" s="33">
        <v>3.67263</v>
      </c>
      <c r="Y28" s="1">
        <f t="shared" si="11"/>
        <v>62.70000000000042</v>
      </c>
      <c r="Z28" s="120">
        <v>34.21378</v>
      </c>
      <c r="AA28" s="1">
        <f t="shared" si="25"/>
        <v>18728.48999999993</v>
      </c>
      <c r="AB28" s="120">
        <v>13.66905</v>
      </c>
      <c r="AC28" s="1">
        <f t="shared" si="26"/>
        <v>8315.01</v>
      </c>
      <c r="AD28" s="120">
        <v>89.7292</v>
      </c>
      <c r="AE28" s="1">
        <f t="shared" si="27"/>
        <v>17915.7000000001</v>
      </c>
      <c r="AF28" s="120">
        <v>7.72178</v>
      </c>
      <c r="AG28" s="4">
        <f t="shared" si="28"/>
        <v>10998.899999999983</v>
      </c>
      <c r="AH28" s="146">
        <f t="shared" si="20"/>
        <v>51889.529999999984</v>
      </c>
      <c r="AI28" s="139">
        <f t="shared" si="16"/>
        <v>35333.760000000024</v>
      </c>
      <c r="AJ28" s="147">
        <f>('ГПП-ТЭЦфид.связи'!AH28)</f>
        <v>17808.00000000043</v>
      </c>
      <c r="AK28" s="147">
        <f>('ГПП-ТЭЦфид.связи'!AI28)</f>
        <v>0</v>
      </c>
      <c r="AL28" s="132">
        <f>'Стор итог'!AH26</f>
        <v>7016.63000000001</v>
      </c>
      <c r="AM28" s="135">
        <f t="shared" si="17"/>
        <v>44872.89999999997</v>
      </c>
      <c r="AN28" s="135">
        <f t="shared" si="18"/>
        <v>62680.9000000004</v>
      </c>
      <c r="AO28" s="135">
        <f t="shared" si="19"/>
        <v>69697.5300000004</v>
      </c>
      <c r="AP28" s="132"/>
      <c r="AQ28" s="132"/>
    </row>
    <row r="29" spans="1:43" ht="15" customHeight="1" thickBot="1">
      <c r="A29" s="1">
        <v>20</v>
      </c>
      <c r="B29" s="120">
        <v>14.4016</v>
      </c>
      <c r="C29" s="1">
        <f t="shared" si="21"/>
        <v>9847.20000000003</v>
      </c>
      <c r="D29" s="120">
        <v>4.91948</v>
      </c>
      <c r="E29" s="1">
        <f t="shared" si="22"/>
        <v>7646.1</v>
      </c>
      <c r="F29" s="120">
        <v>8.73613</v>
      </c>
      <c r="G29" s="1">
        <f t="shared" si="23"/>
        <v>10261.350000000002</v>
      </c>
      <c r="H29" s="120">
        <v>4.568</v>
      </c>
      <c r="I29" s="1">
        <f t="shared" si="24"/>
        <v>9312.599999999986</v>
      </c>
      <c r="J29" s="120">
        <v>11.03013</v>
      </c>
      <c r="K29" s="1">
        <f t="shared" si="4"/>
        <v>5418.599999999975</v>
      </c>
      <c r="L29" s="33"/>
      <c r="M29" s="1">
        <f t="shared" si="5"/>
        <v>0</v>
      </c>
      <c r="N29" s="33">
        <v>10.27405</v>
      </c>
      <c r="O29" s="1">
        <f t="shared" si="6"/>
        <v>3026.760000000015</v>
      </c>
      <c r="P29" s="33"/>
      <c r="Q29" s="1">
        <f t="shared" si="7"/>
        <v>0</v>
      </c>
      <c r="R29" s="120"/>
      <c r="S29" s="1">
        <f t="shared" si="8"/>
        <v>0</v>
      </c>
      <c r="T29" s="120">
        <v>11.733</v>
      </c>
      <c r="U29" s="1">
        <f t="shared" si="9"/>
        <v>7406.85000000003</v>
      </c>
      <c r="V29" s="120">
        <v>0.1462</v>
      </c>
      <c r="W29" s="1">
        <f t="shared" si="10"/>
        <v>59.39999999999987</v>
      </c>
      <c r="X29" s="33">
        <v>3.67283</v>
      </c>
      <c r="Y29" s="1">
        <f t="shared" si="11"/>
        <v>6.599999999999273</v>
      </c>
      <c r="Z29" s="120">
        <v>34.77258</v>
      </c>
      <c r="AA29" s="1">
        <f t="shared" si="25"/>
        <v>18440.399999999932</v>
      </c>
      <c r="AB29" s="120">
        <v>13.91703</v>
      </c>
      <c r="AC29" s="1">
        <f t="shared" si="26"/>
        <v>8183.340000000003</v>
      </c>
      <c r="AD29" s="120">
        <v>90.2699</v>
      </c>
      <c r="AE29" s="1">
        <f t="shared" si="27"/>
        <v>17843.100000000035</v>
      </c>
      <c r="AF29" s="120">
        <v>8.05158</v>
      </c>
      <c r="AG29" s="4">
        <f t="shared" si="28"/>
        <v>10883.399999999989</v>
      </c>
      <c r="AH29" s="146">
        <f t="shared" si="20"/>
        <v>54403.799999999945</v>
      </c>
      <c r="AI29" s="139">
        <f t="shared" si="16"/>
        <v>39105</v>
      </c>
      <c r="AJ29" s="147">
        <f>('ГПП-ТЭЦфид.связи'!AH29)</f>
        <v>24239.999999999683</v>
      </c>
      <c r="AK29" s="147">
        <f>('ГПП-ТЭЦфид.связи'!AI29)</f>
        <v>0</v>
      </c>
      <c r="AL29" s="132">
        <f>'Стор итог'!AH27</f>
        <v>9411.06000000001</v>
      </c>
      <c r="AM29" s="135">
        <f t="shared" si="17"/>
        <v>44992.73999999993</v>
      </c>
      <c r="AN29" s="135">
        <f t="shared" si="18"/>
        <v>69232.73999999961</v>
      </c>
      <c r="AO29" s="135">
        <f t="shared" si="19"/>
        <v>78643.79999999962</v>
      </c>
      <c r="AP29" s="132"/>
      <c r="AQ29" s="132"/>
    </row>
    <row r="30" spans="1:43" ht="15" customHeight="1" thickBot="1">
      <c r="A30" s="1">
        <v>21</v>
      </c>
      <c r="B30" s="120">
        <v>14.69205</v>
      </c>
      <c r="C30" s="1">
        <f t="shared" si="21"/>
        <v>9584.849999999997</v>
      </c>
      <c r="D30" s="120">
        <v>5.13665</v>
      </c>
      <c r="E30" s="1">
        <f t="shared" si="22"/>
        <v>7166.610000000011</v>
      </c>
      <c r="F30" s="120">
        <v>9.03788</v>
      </c>
      <c r="G30" s="1">
        <f t="shared" si="23"/>
        <v>9957.750000000005</v>
      </c>
      <c r="H30" s="120">
        <v>4.8357</v>
      </c>
      <c r="I30" s="1">
        <f t="shared" si="24"/>
        <v>8834.100000000017</v>
      </c>
      <c r="J30" s="120">
        <v>11.18665</v>
      </c>
      <c r="K30" s="1">
        <f t="shared" si="4"/>
        <v>5165.160000000014</v>
      </c>
      <c r="L30" s="33"/>
      <c r="M30" s="1">
        <f t="shared" si="5"/>
        <v>0</v>
      </c>
      <c r="N30" s="33">
        <v>10.37405</v>
      </c>
      <c r="O30" s="1">
        <f t="shared" si="6"/>
        <v>3299.999999999988</v>
      </c>
      <c r="P30" s="33"/>
      <c r="Q30" s="1">
        <f t="shared" si="7"/>
        <v>0</v>
      </c>
      <c r="R30" s="120"/>
      <c r="S30" s="1">
        <f t="shared" si="8"/>
        <v>0</v>
      </c>
      <c r="T30" s="120">
        <v>11.9506</v>
      </c>
      <c r="U30" s="1">
        <f t="shared" si="9"/>
        <v>7180.799999999971</v>
      </c>
      <c r="V30" s="120">
        <v>0.1505</v>
      </c>
      <c r="W30" s="1">
        <f t="shared" si="10"/>
        <v>141.89999999999995</v>
      </c>
      <c r="X30" s="33">
        <v>3.67283</v>
      </c>
      <c r="Y30" s="1">
        <f t="shared" si="11"/>
        <v>0</v>
      </c>
      <c r="Z30" s="120">
        <v>35.30343</v>
      </c>
      <c r="AA30" s="1">
        <f t="shared" si="25"/>
        <v>17518.050000000032</v>
      </c>
      <c r="AB30" s="120">
        <v>14.15313</v>
      </c>
      <c r="AC30" s="1">
        <f t="shared" si="26"/>
        <v>7791.300000000014</v>
      </c>
      <c r="AD30" s="120">
        <v>90.80898</v>
      </c>
      <c r="AE30" s="1">
        <f t="shared" si="27"/>
        <v>17789.63999999995</v>
      </c>
      <c r="AF30" s="120">
        <v>8.38105</v>
      </c>
      <c r="AG30" s="4">
        <f t="shared" si="28"/>
        <v>10872.51000000002</v>
      </c>
      <c r="AH30" s="146">
        <f t="shared" si="20"/>
        <v>52834.65000000003</v>
      </c>
      <c r="AI30" s="139">
        <f t="shared" si="16"/>
        <v>38106.42000000006</v>
      </c>
      <c r="AJ30" s="147">
        <f>('ГПП-ТЭЦфид.связи'!AH30)</f>
        <v>18935.99999999984</v>
      </c>
      <c r="AK30" s="147">
        <f>('ГПП-ТЭЦфид.связи'!AI30)</f>
        <v>0</v>
      </c>
      <c r="AL30" s="132">
        <f>'Стор итог'!AH28</f>
        <v>5916.098000000006</v>
      </c>
      <c r="AM30" s="135">
        <f t="shared" si="17"/>
        <v>46918.552000000025</v>
      </c>
      <c r="AN30" s="135">
        <f t="shared" si="18"/>
        <v>65854.55199999987</v>
      </c>
      <c r="AO30" s="135">
        <f t="shared" si="19"/>
        <v>71770.64999999988</v>
      </c>
      <c r="AP30" s="132"/>
      <c r="AQ30" s="132"/>
    </row>
    <row r="31" spans="1:43" ht="15" customHeight="1" thickBot="1">
      <c r="A31" s="1">
        <v>22</v>
      </c>
      <c r="B31" s="120">
        <v>14.99053</v>
      </c>
      <c r="C31" s="1">
        <f t="shared" si="21"/>
        <v>9849.839999999987</v>
      </c>
      <c r="D31" s="120">
        <v>5.35115</v>
      </c>
      <c r="E31" s="1">
        <f t="shared" si="22"/>
        <v>7078.499999999975</v>
      </c>
      <c r="F31" s="120">
        <v>9.32908</v>
      </c>
      <c r="G31" s="1">
        <f t="shared" si="23"/>
        <v>9609.599999999997</v>
      </c>
      <c r="H31" s="120">
        <v>5.08495</v>
      </c>
      <c r="I31" s="1">
        <f t="shared" si="24"/>
        <v>8225.249999999998</v>
      </c>
      <c r="J31" s="120">
        <v>11.33135</v>
      </c>
      <c r="K31" s="1">
        <f t="shared" si="4"/>
        <v>4775.1000000000095</v>
      </c>
      <c r="L31" s="33"/>
      <c r="M31" s="1">
        <f t="shared" si="5"/>
        <v>0</v>
      </c>
      <c r="N31" s="33">
        <v>10.48173</v>
      </c>
      <c r="O31" s="1">
        <f t="shared" si="6"/>
        <v>3553.4400000000073</v>
      </c>
      <c r="P31" s="33"/>
      <c r="Q31" s="1">
        <f t="shared" si="7"/>
        <v>0</v>
      </c>
      <c r="R31" s="120"/>
      <c r="S31" s="1">
        <f t="shared" si="8"/>
        <v>0</v>
      </c>
      <c r="T31" s="120">
        <v>12.17165</v>
      </c>
      <c r="U31" s="1">
        <f t="shared" si="9"/>
        <v>7294.649999999999</v>
      </c>
      <c r="V31" s="120">
        <v>0.1548</v>
      </c>
      <c r="W31" s="1">
        <f t="shared" si="10"/>
        <v>141.89999999999995</v>
      </c>
      <c r="X31" s="33">
        <v>3.67283</v>
      </c>
      <c r="Y31" s="1">
        <f t="shared" si="11"/>
        <v>0</v>
      </c>
      <c r="Z31" s="120">
        <v>35.83715</v>
      </c>
      <c r="AA31" s="1">
        <f t="shared" si="25"/>
        <v>17612.76000000008</v>
      </c>
      <c r="AB31" s="120">
        <v>14.38788</v>
      </c>
      <c r="AC31" s="1">
        <f t="shared" si="26"/>
        <v>7746.749999999942</v>
      </c>
      <c r="AD31" s="120">
        <v>91.34473</v>
      </c>
      <c r="AE31" s="1">
        <f t="shared" si="27"/>
        <v>17679.74999999977</v>
      </c>
      <c r="AF31" s="120">
        <v>8.7134</v>
      </c>
      <c r="AG31" s="4">
        <f t="shared" si="28"/>
        <v>10967.549999999997</v>
      </c>
      <c r="AH31" s="146">
        <f t="shared" si="20"/>
        <v>52232.39999999985</v>
      </c>
      <c r="AI31" s="139">
        <f t="shared" si="16"/>
        <v>37713.38999999992</v>
      </c>
      <c r="AJ31" s="147">
        <f>('ГПП-ТЭЦфид.связи'!AH31)</f>
        <v>10291.199999999915</v>
      </c>
      <c r="AK31" s="147">
        <f>('ГПП-ТЭЦфид.связи'!AI31)</f>
        <v>0</v>
      </c>
      <c r="AL31" s="132">
        <f>'Стор итог'!AH29</f>
        <v>6279.9579999999905</v>
      </c>
      <c r="AM31" s="135">
        <f t="shared" si="17"/>
        <v>45952.44199999986</v>
      </c>
      <c r="AN31" s="135">
        <f t="shared" si="18"/>
        <v>56243.641999999774</v>
      </c>
      <c r="AO31" s="135">
        <f t="shared" si="19"/>
        <v>62523.599999999766</v>
      </c>
      <c r="AP31" s="132"/>
      <c r="AQ31" s="132"/>
    </row>
    <row r="32" spans="1:43" ht="15" customHeight="1" thickBot="1">
      <c r="A32" s="1">
        <v>23</v>
      </c>
      <c r="B32" s="120">
        <v>15.29533</v>
      </c>
      <c r="C32" s="1">
        <f t="shared" si="21"/>
        <v>10058.400000000005</v>
      </c>
      <c r="D32" s="120">
        <v>5.5859</v>
      </c>
      <c r="E32" s="1">
        <f t="shared" si="22"/>
        <v>7746.750000000001</v>
      </c>
      <c r="F32" s="120">
        <v>9.62515</v>
      </c>
      <c r="G32" s="1">
        <f t="shared" si="23"/>
        <v>9770.310000000009</v>
      </c>
      <c r="H32" s="120">
        <v>5.35955</v>
      </c>
      <c r="I32" s="1">
        <f t="shared" si="24"/>
        <v>9061.799999999985</v>
      </c>
      <c r="J32" s="120">
        <v>11.45065</v>
      </c>
      <c r="K32" s="1">
        <f t="shared" si="4"/>
        <v>3936.8999999999696</v>
      </c>
      <c r="L32" s="33"/>
      <c r="M32" s="1">
        <f t="shared" si="5"/>
        <v>0</v>
      </c>
      <c r="N32" s="33">
        <v>10.59325</v>
      </c>
      <c r="O32" s="1">
        <f t="shared" si="6"/>
        <v>3680.159999999958</v>
      </c>
      <c r="P32" s="33"/>
      <c r="Q32" s="1">
        <f t="shared" si="7"/>
        <v>0</v>
      </c>
      <c r="R32" s="120"/>
      <c r="S32" s="1">
        <f t="shared" si="8"/>
        <v>0</v>
      </c>
      <c r="T32" s="120">
        <v>12.3935</v>
      </c>
      <c r="U32" s="1">
        <f t="shared" si="9"/>
        <v>7321.049999999996</v>
      </c>
      <c r="V32" s="120">
        <v>0.16525</v>
      </c>
      <c r="W32" s="1">
        <f t="shared" si="10"/>
        <v>344.8500000000005</v>
      </c>
      <c r="X32" s="33">
        <v>3.67288</v>
      </c>
      <c r="Y32" s="1">
        <f t="shared" si="11"/>
        <v>1.6500000000108095</v>
      </c>
      <c r="Z32" s="120">
        <v>36.343</v>
      </c>
      <c r="AA32" s="1">
        <f t="shared" si="25"/>
        <v>16693.05000000008</v>
      </c>
      <c r="AB32" s="120">
        <v>14.6153</v>
      </c>
      <c r="AC32" s="1">
        <f t="shared" si="26"/>
        <v>7504.860000000013</v>
      </c>
      <c r="AD32" s="120">
        <v>91.8821</v>
      </c>
      <c r="AE32" s="1">
        <f t="shared" si="27"/>
        <v>17733.209999999857</v>
      </c>
      <c r="AF32" s="120">
        <v>9.04675</v>
      </c>
      <c r="AG32" s="4">
        <f t="shared" si="28"/>
        <v>11000.54999999998</v>
      </c>
      <c r="AH32" s="146">
        <f t="shared" si="20"/>
        <v>50870.81999999992</v>
      </c>
      <c r="AI32" s="147">
        <f t="shared" si="16"/>
        <v>39337.31999999993</v>
      </c>
      <c r="AJ32" s="147">
        <f>('ГПП-ТЭЦфид.связи'!AH32)</f>
        <v>18508.799999999974</v>
      </c>
      <c r="AK32" s="147">
        <f>('ГПП-ТЭЦфид.связи'!AI32)</f>
        <v>0</v>
      </c>
      <c r="AL32" s="132">
        <f>'Стор итог'!AH30</f>
        <v>5428.276</v>
      </c>
      <c r="AM32" s="132">
        <f t="shared" si="17"/>
        <v>45442.54399999992</v>
      </c>
      <c r="AN32" s="132">
        <f t="shared" si="18"/>
        <v>63951.343999999895</v>
      </c>
      <c r="AO32" s="132">
        <f t="shared" si="19"/>
        <v>69379.6199999999</v>
      </c>
      <c r="AP32" s="132"/>
      <c r="AQ32" s="132"/>
    </row>
    <row r="33" spans="1:43" ht="15" customHeight="1" thickBot="1">
      <c r="A33" s="1">
        <v>24</v>
      </c>
      <c r="B33" s="120">
        <v>15.54923</v>
      </c>
      <c r="C33" s="1">
        <f t="shared" si="21"/>
        <v>8378.699999999993</v>
      </c>
      <c r="D33" s="120">
        <v>5.73408</v>
      </c>
      <c r="E33" s="1">
        <f t="shared" si="22"/>
        <v>4889.94</v>
      </c>
      <c r="F33" s="120">
        <v>9.88115</v>
      </c>
      <c r="G33" s="1">
        <f t="shared" si="23"/>
        <v>8448.000000000007</v>
      </c>
      <c r="H33" s="120">
        <v>5.56873</v>
      </c>
      <c r="I33" s="1">
        <f t="shared" si="24"/>
        <v>6902.940000000027</v>
      </c>
      <c r="J33" s="120">
        <v>11.5482</v>
      </c>
      <c r="K33" s="1">
        <f t="shared" si="4"/>
        <v>3219.150000000001</v>
      </c>
      <c r="L33" s="33"/>
      <c r="M33" s="1">
        <f t="shared" si="5"/>
        <v>0</v>
      </c>
      <c r="N33" s="33">
        <v>10.7227</v>
      </c>
      <c r="O33" s="1">
        <f t="shared" si="6"/>
        <v>4271.8500000000095</v>
      </c>
      <c r="P33" s="33"/>
      <c r="Q33" s="1">
        <f t="shared" si="7"/>
        <v>0</v>
      </c>
      <c r="R33" s="120"/>
      <c r="S33" s="1">
        <f t="shared" si="8"/>
        <v>0</v>
      </c>
      <c r="T33" s="120">
        <v>12.61563</v>
      </c>
      <c r="U33" s="1">
        <f t="shared" si="9"/>
        <v>7330.289999999998</v>
      </c>
      <c r="V33" s="120">
        <v>0.18325</v>
      </c>
      <c r="W33" s="1">
        <f t="shared" si="10"/>
        <v>593.9999999999997</v>
      </c>
      <c r="X33" s="33">
        <v>3.67385</v>
      </c>
      <c r="Y33" s="1">
        <f t="shared" si="11"/>
        <v>32.00999999998988</v>
      </c>
      <c r="Z33" s="120">
        <v>36.8606</v>
      </c>
      <c r="AA33" s="1">
        <f t="shared" si="25"/>
        <v>17080.799999999817</v>
      </c>
      <c r="AB33" s="120">
        <v>14.86013</v>
      </c>
      <c r="AC33" s="1">
        <f t="shared" si="26"/>
        <v>8079.39000000001</v>
      </c>
      <c r="AD33" s="120">
        <v>92.4282</v>
      </c>
      <c r="AE33" s="1">
        <f t="shared" si="27"/>
        <v>18021.300000000323</v>
      </c>
      <c r="AF33" s="120">
        <v>9.39618</v>
      </c>
      <c r="AG33" s="4">
        <f t="shared" si="28"/>
        <v>11531.189999999997</v>
      </c>
      <c r="AH33" s="146">
        <f t="shared" si="20"/>
        <v>47817.66000000015</v>
      </c>
      <c r="AI33" s="147">
        <f t="shared" si="16"/>
        <v>36237.300000000054</v>
      </c>
      <c r="AJ33" s="147">
        <f>('ГПП-ТЭЦфид.связи'!AH33)</f>
        <v>25008.000000000175</v>
      </c>
      <c r="AK33" s="147">
        <f>('ГПП-ТЭЦфид.связи'!AI33)</f>
        <v>0</v>
      </c>
      <c r="AL33" s="132">
        <f>'Стор итог'!AH31</f>
        <v>5586.48200000002</v>
      </c>
      <c r="AM33" s="132">
        <f t="shared" si="17"/>
        <v>42231.17800000013</v>
      </c>
      <c r="AN33" s="147">
        <f>AJ33+AM33</f>
        <v>67239.1780000003</v>
      </c>
      <c r="AO33" s="132">
        <f t="shared" si="19"/>
        <v>72825.66000000032</v>
      </c>
      <c r="AP33" s="132"/>
      <c r="AQ33" s="132"/>
    </row>
    <row r="34" spans="1:43" ht="15" customHeight="1" thickBot="1">
      <c r="A34" s="1">
        <v>1</v>
      </c>
      <c r="B34" s="120">
        <v>15.76253</v>
      </c>
      <c r="C34" s="1">
        <f t="shared" si="21"/>
        <v>7038.900000000009</v>
      </c>
      <c r="D34" s="120">
        <v>5.8288</v>
      </c>
      <c r="E34" s="1">
        <f t="shared" si="22"/>
        <v>3125.7600000000193</v>
      </c>
      <c r="F34" s="120">
        <v>10.0748</v>
      </c>
      <c r="G34" s="1">
        <f t="shared" si="23"/>
        <v>6390.449999999996</v>
      </c>
      <c r="H34" s="120">
        <v>5.68505</v>
      </c>
      <c r="I34" s="1">
        <f t="shared" si="24"/>
        <v>3838.5599999999995</v>
      </c>
      <c r="J34" s="120">
        <v>11.62263</v>
      </c>
      <c r="K34" s="1">
        <f t="shared" si="4"/>
        <v>2456.189999999985</v>
      </c>
      <c r="L34" s="33"/>
      <c r="M34" s="1">
        <f t="shared" si="5"/>
        <v>0</v>
      </c>
      <c r="N34" s="33">
        <v>10.83835</v>
      </c>
      <c r="O34" s="1">
        <f t="shared" si="6"/>
        <v>3816.4500000000157</v>
      </c>
      <c r="P34" s="33"/>
      <c r="Q34" s="1">
        <f t="shared" si="7"/>
        <v>0</v>
      </c>
      <c r="R34" s="120"/>
      <c r="S34" s="1">
        <f t="shared" si="8"/>
        <v>0</v>
      </c>
      <c r="T34" s="120">
        <v>12.84863</v>
      </c>
      <c r="U34" s="1">
        <f t="shared" si="9"/>
        <v>7689.000000000018</v>
      </c>
      <c r="V34" s="120">
        <v>0.18895</v>
      </c>
      <c r="W34" s="1">
        <f t="shared" si="10"/>
        <v>188.10000000000036</v>
      </c>
      <c r="X34" s="33">
        <v>3.67745</v>
      </c>
      <c r="Y34" s="1">
        <f t="shared" si="11"/>
        <v>118.80000000000157</v>
      </c>
      <c r="Z34" s="120">
        <v>37.40438</v>
      </c>
      <c r="AA34" s="1">
        <f t="shared" si="25"/>
        <v>17944.740000000173</v>
      </c>
      <c r="AB34" s="120">
        <v>15.12208</v>
      </c>
      <c r="AC34" s="1">
        <f t="shared" si="26"/>
        <v>8644.350000000019</v>
      </c>
      <c r="AD34" s="120">
        <v>92.9792</v>
      </c>
      <c r="AE34" s="1">
        <f t="shared" si="27"/>
        <v>18183.000000000065</v>
      </c>
      <c r="AF34" s="120">
        <v>9.75708</v>
      </c>
      <c r="AG34" s="4">
        <f t="shared" si="28"/>
        <v>11909.70000000003</v>
      </c>
      <c r="AH34" s="146">
        <f t="shared" si="20"/>
        <v>44324.28000000021</v>
      </c>
      <c r="AI34" s="147">
        <f t="shared" si="16"/>
        <v>31404.120000000083</v>
      </c>
      <c r="AJ34" s="147">
        <f>('ГПП-ТЭЦфид.связи'!AH34)</f>
        <v>14448.000000000546</v>
      </c>
      <c r="AK34" s="147">
        <f>('ГПП-ТЭЦфид.связи'!AI34)</f>
        <v>0</v>
      </c>
      <c r="AL34" s="132">
        <f>'Стор итог'!AH32</f>
        <v>4413.321999999983</v>
      </c>
      <c r="AM34" s="132">
        <f t="shared" si="17"/>
        <v>39910.958000000224</v>
      </c>
      <c r="AN34" s="132">
        <f t="shared" si="18"/>
        <v>54358.95800000077</v>
      </c>
      <c r="AO34" s="132">
        <f t="shared" si="19"/>
        <v>58772.280000000756</v>
      </c>
      <c r="AP34" s="132"/>
      <c r="AQ34" s="132"/>
    </row>
    <row r="35" spans="1:43" ht="15" customHeight="1" thickBot="1">
      <c r="A35" s="1">
        <v>2</v>
      </c>
      <c r="B35" s="120">
        <v>15.9618</v>
      </c>
      <c r="C35" s="1">
        <f t="shared" si="21"/>
        <v>6575.910000000009</v>
      </c>
      <c r="D35" s="120">
        <v>5.912</v>
      </c>
      <c r="E35" s="1">
        <f t="shared" si="22"/>
        <v>2745.599999999991</v>
      </c>
      <c r="F35" s="120">
        <v>10.32918</v>
      </c>
      <c r="G35" s="1">
        <f t="shared" si="23"/>
        <v>8394.539999999979</v>
      </c>
      <c r="H35" s="120">
        <v>5.86338</v>
      </c>
      <c r="I35" s="1">
        <f t="shared" si="24"/>
        <v>5884.889999999996</v>
      </c>
      <c r="J35" s="120">
        <v>11.69418</v>
      </c>
      <c r="K35" s="1">
        <f t="shared" si="4"/>
        <v>2361.1500000000074</v>
      </c>
      <c r="L35" s="33"/>
      <c r="M35" s="1">
        <f t="shared" si="5"/>
        <v>0</v>
      </c>
      <c r="N35" s="33">
        <v>10.94913</v>
      </c>
      <c r="O35" s="1">
        <f t="shared" si="6"/>
        <v>3655.7400000000034</v>
      </c>
      <c r="P35" s="33"/>
      <c r="Q35" s="1">
        <f t="shared" si="7"/>
        <v>0</v>
      </c>
      <c r="R35" s="120"/>
      <c r="S35" s="1">
        <f t="shared" si="8"/>
        <v>0</v>
      </c>
      <c r="T35" s="120">
        <v>13.07468</v>
      </c>
      <c r="U35" s="1">
        <f t="shared" si="9"/>
        <v>7459.650000000025</v>
      </c>
      <c r="V35" s="120">
        <v>0.18895</v>
      </c>
      <c r="W35" s="1">
        <f t="shared" si="10"/>
        <v>0</v>
      </c>
      <c r="X35" s="33">
        <v>3.6869</v>
      </c>
      <c r="Y35" s="1">
        <f t="shared" si="11"/>
        <v>311.85000000000593</v>
      </c>
      <c r="Z35" s="120">
        <v>37.96228</v>
      </c>
      <c r="AA35" s="1">
        <f t="shared" si="25"/>
        <v>18410.699999999884</v>
      </c>
      <c r="AB35" s="120">
        <v>15.38865</v>
      </c>
      <c r="AC35" s="1">
        <f t="shared" si="26"/>
        <v>8796.809999999992</v>
      </c>
      <c r="AD35" s="120">
        <v>93.53203</v>
      </c>
      <c r="AE35" s="1">
        <f t="shared" si="27"/>
        <v>18243.390000000007</v>
      </c>
      <c r="AF35" s="120">
        <v>10.11663</v>
      </c>
      <c r="AG35" s="4">
        <f t="shared" si="28"/>
        <v>11865.150000000016</v>
      </c>
      <c r="AH35" s="146">
        <f t="shared" si="20"/>
        <v>46526.03999999986</v>
      </c>
      <c r="AI35" s="147">
        <f t="shared" si="16"/>
        <v>32636.339999999993</v>
      </c>
      <c r="AJ35" s="147">
        <f>('ГПП-ТЭЦфид.связи'!AH35)</f>
        <v>2591.9999999999786</v>
      </c>
      <c r="AK35" s="147">
        <f>('ГПП-ТЭЦфид.связи'!AI35)</f>
        <v>0</v>
      </c>
      <c r="AL35" s="132">
        <f>'Стор итог'!AH33</f>
        <v>6753.093999999998</v>
      </c>
      <c r="AM35" s="132">
        <f t="shared" si="17"/>
        <v>39772.945999999865</v>
      </c>
      <c r="AN35" s="132">
        <v>63384.168</v>
      </c>
      <c r="AO35" s="132">
        <f t="shared" si="19"/>
        <v>70137.262</v>
      </c>
      <c r="AP35" s="147"/>
      <c r="AQ35" s="147"/>
    </row>
    <row r="36" spans="1:43" ht="15" customHeight="1">
      <c r="A36" s="5" t="s">
        <v>29</v>
      </c>
      <c r="B36" s="125"/>
      <c r="C36" s="5">
        <f>SUM(C12:C35)</f>
        <v>227961.36000000002</v>
      </c>
      <c r="D36" s="5"/>
      <c r="E36" s="5">
        <f>SUM(E12:E35)</f>
        <v>134685.20999999996</v>
      </c>
      <c r="F36" s="5"/>
      <c r="G36" s="5">
        <f>SUM(G12:G35)</f>
        <v>180433.43999999994</v>
      </c>
      <c r="H36" s="5"/>
      <c r="I36" s="5">
        <f>SUM(I12:I35)</f>
        <v>155627.34000000003</v>
      </c>
      <c r="J36" s="125"/>
      <c r="K36" s="5">
        <f>SUM(K12:K35)</f>
        <v>112265.33999999998</v>
      </c>
      <c r="L36" s="5"/>
      <c r="M36" s="5">
        <f>SUM(M12:M35)</f>
        <v>0</v>
      </c>
      <c r="N36" s="125"/>
      <c r="O36" s="5">
        <f>SUM(O12:O35)</f>
        <v>89334.3</v>
      </c>
      <c r="P36" s="5"/>
      <c r="Q36" s="5">
        <f>SUM(Q12:Q35)</f>
        <v>0</v>
      </c>
      <c r="R36" s="5"/>
      <c r="S36" s="5">
        <f>SUM(S12:S35)</f>
        <v>0</v>
      </c>
      <c r="T36" s="125"/>
      <c r="U36" s="5">
        <f>SUM(U12:U35)</f>
        <v>174536.34000000003</v>
      </c>
      <c r="V36" s="125"/>
      <c r="W36" s="5">
        <f>SUM(W12:W35)</f>
        <v>2615.25</v>
      </c>
      <c r="X36" s="5"/>
      <c r="Y36" s="5">
        <f>SUM(Y12:Y35)</f>
        <v>5458.860000000003</v>
      </c>
      <c r="Z36" s="125"/>
      <c r="AA36" s="5">
        <f>SUM(AA12:AA35)</f>
        <v>434182.6499999999</v>
      </c>
      <c r="AB36" s="125"/>
      <c r="AC36" s="5">
        <f>SUM(AC12:AC35)</f>
        <v>196798.8</v>
      </c>
      <c r="AD36" s="125"/>
      <c r="AE36" s="5">
        <f>SUM(AE12:AE35)</f>
        <v>430341.44999999995</v>
      </c>
      <c r="AF36" s="125"/>
      <c r="AG36" s="9">
        <f>SUM(AG12:AG35)</f>
        <v>269390.55000000005</v>
      </c>
      <c r="AH36" s="146">
        <f t="shared" si="20"/>
        <v>1210647.8999999997</v>
      </c>
      <c r="AI36" s="147">
        <f t="shared" si="16"/>
        <v>842992.5900000001</v>
      </c>
      <c r="AJ36" s="147">
        <f>'ГПП-ТЭЦфид.связи'!AH36</f>
        <v>448128.0000000003</v>
      </c>
      <c r="AK36" s="147">
        <f>'ГПП-ТЭЦфид.связи'!AI36</f>
        <v>0</v>
      </c>
      <c r="AL36" s="132">
        <f>'Стор итог'!AH34</f>
        <v>152924.56999999998</v>
      </c>
      <c r="AM36" s="132">
        <f t="shared" si="17"/>
        <v>1057723.3299999996</v>
      </c>
      <c r="AN36" s="132">
        <f t="shared" si="18"/>
        <v>1505851.3299999998</v>
      </c>
      <c r="AO36" s="132">
        <f t="shared" si="19"/>
        <v>1658775.9</v>
      </c>
      <c r="AP36" s="132"/>
      <c r="AQ36" s="132"/>
    </row>
    <row r="37" spans="1:43" ht="1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26"/>
      <c r="U37" s="6"/>
      <c r="V37" s="126"/>
      <c r="W37" s="6"/>
      <c r="X37" s="6"/>
      <c r="Y37" s="6"/>
      <c r="Z37" s="126"/>
      <c r="AA37" s="6"/>
      <c r="AB37" s="126"/>
      <c r="AC37" s="6"/>
      <c r="AD37" s="126"/>
      <c r="AE37" s="6"/>
      <c r="AF37" s="126"/>
      <c r="AG37" s="10"/>
      <c r="AH37" s="146"/>
      <c r="AI37" s="132"/>
      <c r="AJ37" s="132"/>
      <c r="AK37" s="132"/>
      <c r="AL37" s="132"/>
      <c r="AM37" s="132"/>
      <c r="AN37" s="132"/>
      <c r="AO37" s="132"/>
      <c r="AP37" s="132"/>
      <c r="AQ37" s="132"/>
    </row>
    <row r="38" spans="32:43" ht="12.75">
      <c r="AF38" s="127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</row>
    <row r="39" spans="32:43" ht="12.75">
      <c r="AF39" s="127"/>
      <c r="AH39" s="132"/>
      <c r="AI39" s="132"/>
      <c r="AJ39" s="148" t="s">
        <v>72</v>
      </c>
      <c r="AK39" s="149">
        <f>(AN36/24)/AN19</f>
        <v>1.1351735553506916</v>
      </c>
      <c r="AL39" s="132"/>
      <c r="AM39" s="148" t="s">
        <v>73</v>
      </c>
      <c r="AN39" s="149">
        <f>(AN36/24)/AN29</f>
        <v>0.9062736129852295</v>
      </c>
      <c r="AO39" s="149" t="s">
        <v>78</v>
      </c>
      <c r="AP39" s="132"/>
      <c r="AQ39" s="132"/>
    </row>
    <row r="40" spans="34:43" ht="12.75">
      <c r="AH40" s="132"/>
      <c r="AI40" s="132"/>
      <c r="AJ40" s="150"/>
      <c r="AK40" s="132"/>
      <c r="AL40" s="132"/>
      <c r="AM40" s="150"/>
      <c r="AN40" s="132"/>
      <c r="AO40" s="132"/>
      <c r="AP40" s="132"/>
      <c r="AQ40" s="132"/>
    </row>
    <row r="41" spans="34:43" ht="12.75">
      <c r="AH41" s="132"/>
      <c r="AI41" s="132"/>
      <c r="AJ41" s="148" t="s">
        <v>72</v>
      </c>
      <c r="AK41" s="149">
        <f>(AO36/24)/AO19</f>
        <v>1.1283845293213048</v>
      </c>
      <c r="AL41" s="132"/>
      <c r="AM41" s="148" t="s">
        <v>73</v>
      </c>
      <c r="AN41" s="149">
        <f>(AO36/24)/AO29</f>
        <v>0.878844390784783</v>
      </c>
      <c r="AO41" s="149" t="s">
        <v>79</v>
      </c>
      <c r="AP41" s="132"/>
      <c r="AQ41" s="132"/>
    </row>
    <row r="42" spans="34:43" ht="12.75"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</row>
    <row r="43" spans="34:43" ht="12.75"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</row>
    <row r="44" spans="34:43" ht="12.75"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</row>
    <row r="45" spans="34:43" ht="12.75"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</row>
    <row r="46" spans="34:43" ht="12.75"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</row>
    <row r="47" spans="34:43" ht="12.75"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</row>
    <row r="48" spans="34:43" ht="12.75"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</row>
  </sheetData>
  <sheetProtection/>
  <printOptions verticalCentered="1"/>
  <pageMargins left="0.31496062992125984" right="0.31496062992125984" top="0.11811023622047245" bottom="0.1968503937007874" header="0.1968503937007874" footer="0.1968503937007874"/>
  <pageSetup horizontalDpi="300" verticalDpi="300" orientation="landscape" paperSize="9" scale="95" r:id="rId1"/>
  <colBreaks count="1" manualBreakCount="1">
    <brk id="47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BB50"/>
  <sheetViews>
    <sheetView zoomScaleSheetLayoutView="50" zoomScalePageLayoutView="0" workbookViewId="0" topLeftCell="D6">
      <selection activeCell="AN36" sqref="AN36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10.00390625" style="0" customWidth="1"/>
    <col min="4" max="4" width="10.375" style="0" customWidth="1"/>
    <col min="5" max="5" width="10.125" style="0" customWidth="1"/>
    <col min="6" max="6" width="10.875" style="0" customWidth="1"/>
    <col min="7" max="7" width="10.125" style="0" customWidth="1"/>
    <col min="8" max="8" width="10.75390625" style="0" customWidth="1"/>
    <col min="9" max="9" width="11.125" style="0" customWidth="1"/>
    <col min="10" max="10" width="10.75390625" style="0" customWidth="1"/>
    <col min="11" max="11" width="10.375" style="0" customWidth="1"/>
    <col min="12" max="12" width="10.75390625" style="0" customWidth="1"/>
    <col min="13" max="13" width="9.75390625" style="0" customWidth="1"/>
    <col min="14" max="14" width="10.75390625" style="0" customWidth="1"/>
    <col min="15" max="15" width="10.125" style="0" customWidth="1"/>
    <col min="16" max="16" width="10.75390625" style="0" customWidth="1"/>
    <col min="17" max="17" width="11.375" style="0" customWidth="1"/>
    <col min="18" max="18" width="10.75390625" style="0" customWidth="1"/>
    <col min="19" max="19" width="10.875" style="0" customWidth="1"/>
    <col min="20" max="20" width="10.75390625" style="0" customWidth="1"/>
    <col min="21" max="21" width="9.625" style="0" customWidth="1"/>
    <col min="22" max="22" width="10.75390625" style="0" customWidth="1"/>
    <col min="23" max="23" width="10.25390625" style="0" customWidth="1"/>
    <col min="24" max="26" width="10.75390625" style="0" customWidth="1"/>
    <col min="27" max="27" width="9.75390625" style="0" customWidth="1"/>
    <col min="28" max="28" width="10.75390625" style="0" customWidth="1"/>
    <col min="29" max="29" width="10.125" style="0" customWidth="1"/>
    <col min="30" max="30" width="10.75390625" style="0" customWidth="1"/>
    <col min="31" max="31" width="10.125" style="0" customWidth="1"/>
    <col min="32" max="32" width="10.75390625" style="0" customWidth="1"/>
    <col min="33" max="33" width="11.00390625" style="0" customWidth="1"/>
    <col min="34" max="34" width="10.75390625" style="0" customWidth="1"/>
    <col min="35" max="35" width="9.625" style="0" customWidth="1"/>
    <col min="36" max="36" width="10.75390625" style="0" customWidth="1"/>
    <col min="37" max="37" width="9.25390625" style="0" customWidth="1"/>
    <col min="38" max="38" width="9.75390625" style="0" customWidth="1"/>
    <col min="39" max="39" width="10.00390625" style="0" customWidth="1"/>
    <col min="40" max="40" width="8.75390625" style="0" customWidth="1"/>
    <col min="41" max="41" width="10.875" style="0" customWidth="1"/>
    <col min="42" max="42" width="9.625" style="0" customWidth="1"/>
    <col min="43" max="45" width="8.75390625" style="0" customWidth="1"/>
    <col min="46" max="46" width="9.75390625" style="0" customWidth="1"/>
    <col min="47" max="47" width="10.75390625" style="0" customWidth="1"/>
    <col min="49" max="49" width="8.625" style="0" customWidth="1"/>
    <col min="50" max="50" width="10.75390625" style="0" customWidth="1"/>
  </cols>
  <sheetData>
    <row r="1" spans="2:48" ht="12.75">
      <c r="B1" s="18" t="s">
        <v>0</v>
      </c>
      <c r="AU1" s="2"/>
      <c r="AV1" s="2"/>
    </row>
    <row r="2" spans="2:54" ht="12.75">
      <c r="B2" s="18" t="s">
        <v>76</v>
      </c>
      <c r="C2" s="31">
        <f>'Сч-ТЭЦ'!C2</f>
        <v>43453</v>
      </c>
      <c r="AL2" s="21"/>
      <c r="AM2" s="21"/>
      <c r="AN2" s="21"/>
      <c r="AO2" s="21"/>
      <c r="AP2" s="21"/>
      <c r="AQ2" s="21"/>
      <c r="AR2" s="21"/>
      <c r="AS2" s="21"/>
      <c r="AT2" s="2"/>
      <c r="AU2" s="2"/>
      <c r="AV2" s="2"/>
      <c r="AW2" s="2"/>
      <c r="AX2" s="2"/>
      <c r="AY2" s="2"/>
      <c r="AZ2" s="2"/>
      <c r="BA2" s="2"/>
      <c r="BB2" s="2"/>
    </row>
    <row r="3" spans="39:54" ht="13.5" thickBot="1">
      <c r="AM3" s="42"/>
      <c r="AN3" s="42"/>
      <c r="AO3" s="42"/>
      <c r="AT3" s="2"/>
      <c r="AU3" s="151"/>
      <c r="AV3" s="152"/>
      <c r="AW3" s="151"/>
      <c r="AX3" s="152"/>
      <c r="AY3" s="2"/>
      <c r="AZ3" s="2"/>
      <c r="BA3" s="2"/>
      <c r="BB3" s="2"/>
    </row>
    <row r="4" spans="1:54" ht="13.5" thickBot="1">
      <c r="A4" s="5"/>
      <c r="B4" s="8"/>
      <c r="C4" s="8" t="s">
        <v>69</v>
      </c>
      <c r="D4" s="8" t="s">
        <v>121</v>
      </c>
      <c r="E4" s="8" t="s">
        <v>117</v>
      </c>
      <c r="F4" s="8"/>
      <c r="G4" s="8"/>
      <c r="H4" s="8">
        <v>66000</v>
      </c>
      <c r="I4" s="8"/>
      <c r="J4" s="103"/>
      <c r="K4" s="104" t="s">
        <v>69</v>
      </c>
      <c r="L4" s="104" t="s">
        <v>120</v>
      </c>
      <c r="M4" s="105" t="s">
        <v>118</v>
      </c>
      <c r="N4" s="104"/>
      <c r="O4" s="104"/>
      <c r="P4" s="105">
        <v>66000</v>
      </c>
      <c r="Q4" s="106"/>
      <c r="R4" s="108"/>
      <c r="S4" s="109" t="s">
        <v>69</v>
      </c>
      <c r="T4" s="109" t="s">
        <v>119</v>
      </c>
      <c r="U4" s="110" t="s">
        <v>133</v>
      </c>
      <c r="V4" s="109"/>
      <c r="W4" s="109"/>
      <c r="X4" s="110">
        <v>88000</v>
      </c>
      <c r="Y4" s="111"/>
      <c r="Z4" s="103"/>
      <c r="AA4" s="104" t="s">
        <v>69</v>
      </c>
      <c r="AB4" s="104" t="s">
        <v>122</v>
      </c>
      <c r="AC4" s="105" t="s">
        <v>123</v>
      </c>
      <c r="AD4" s="104"/>
      <c r="AE4" s="104"/>
      <c r="AF4" s="105">
        <v>88000</v>
      </c>
      <c r="AG4" s="106"/>
      <c r="AH4" s="108"/>
      <c r="AI4" s="109" t="s">
        <v>69</v>
      </c>
      <c r="AJ4" s="109" t="s">
        <v>124</v>
      </c>
      <c r="AK4" s="110" t="s">
        <v>125</v>
      </c>
      <c r="AL4" s="109"/>
      <c r="AM4" s="109"/>
      <c r="AN4" s="110">
        <v>11000</v>
      </c>
      <c r="AO4" s="109"/>
      <c r="AP4" s="112"/>
      <c r="AQ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3.5" thickBot="1">
      <c r="A5" s="22" t="s">
        <v>1</v>
      </c>
      <c r="B5" s="8"/>
      <c r="C5" s="8" t="s">
        <v>7</v>
      </c>
      <c r="D5" s="8"/>
      <c r="E5" s="3"/>
      <c r="F5" s="4"/>
      <c r="G5" s="8" t="s">
        <v>8</v>
      </c>
      <c r="H5" s="8"/>
      <c r="I5" s="8"/>
      <c r="J5" s="4"/>
      <c r="K5" s="8" t="s">
        <v>7</v>
      </c>
      <c r="L5" s="8"/>
      <c r="M5" s="8"/>
      <c r="N5" s="4"/>
      <c r="O5" s="8" t="s">
        <v>8</v>
      </c>
      <c r="P5" s="8"/>
      <c r="Q5" s="3"/>
      <c r="R5" s="4"/>
      <c r="S5" s="8" t="s">
        <v>7</v>
      </c>
      <c r="T5" s="8"/>
      <c r="U5" s="8"/>
      <c r="V5" s="4"/>
      <c r="W5" s="8" t="s">
        <v>8</v>
      </c>
      <c r="X5" s="8"/>
      <c r="Y5" s="3"/>
      <c r="Z5" s="4"/>
      <c r="AA5" s="8" t="s">
        <v>7</v>
      </c>
      <c r="AB5" s="8"/>
      <c r="AC5" s="8"/>
      <c r="AD5" s="4"/>
      <c r="AE5" s="8" t="s">
        <v>8</v>
      </c>
      <c r="AF5" s="8"/>
      <c r="AG5" s="3"/>
      <c r="AH5" s="4"/>
      <c r="AI5" s="8" t="s">
        <v>7</v>
      </c>
      <c r="AJ5" s="8"/>
      <c r="AK5" s="8"/>
      <c r="AL5" s="4"/>
      <c r="AM5" s="8" t="s">
        <v>8</v>
      </c>
      <c r="AN5" s="8"/>
      <c r="AO5" s="8"/>
      <c r="AP5" s="112"/>
      <c r="AQ5" s="2"/>
      <c r="AT5" s="2"/>
      <c r="AU5" s="140"/>
      <c r="AV5" s="140"/>
      <c r="AW5" s="140"/>
      <c r="AX5" s="140"/>
      <c r="AY5" s="2"/>
      <c r="AZ5" s="2"/>
      <c r="BA5" s="2"/>
      <c r="BB5" s="2"/>
    </row>
    <row r="6" spans="1:54" ht="12.75">
      <c r="A6" s="7"/>
      <c r="B6" s="13" t="s">
        <v>3</v>
      </c>
      <c r="C6" s="2" t="s">
        <v>87</v>
      </c>
      <c r="D6" s="7" t="s">
        <v>3</v>
      </c>
      <c r="E6" s="2" t="s">
        <v>91</v>
      </c>
      <c r="F6" s="7" t="s">
        <v>3</v>
      </c>
      <c r="G6" s="13" t="s">
        <v>90</v>
      </c>
      <c r="H6" s="7" t="s">
        <v>3</v>
      </c>
      <c r="I6" s="2" t="s">
        <v>92</v>
      </c>
      <c r="J6" s="5" t="s">
        <v>3</v>
      </c>
      <c r="K6" s="2" t="s">
        <v>87</v>
      </c>
      <c r="L6" s="5" t="s">
        <v>3</v>
      </c>
      <c r="M6" s="2" t="s">
        <v>91</v>
      </c>
      <c r="N6" s="5" t="s">
        <v>3</v>
      </c>
      <c r="O6" s="2" t="s">
        <v>90</v>
      </c>
      <c r="P6" s="5" t="s">
        <v>3</v>
      </c>
      <c r="Q6" s="5" t="s">
        <v>92</v>
      </c>
      <c r="R6" s="5" t="s">
        <v>3</v>
      </c>
      <c r="S6" s="2" t="s">
        <v>87</v>
      </c>
      <c r="T6" s="5" t="s">
        <v>3</v>
      </c>
      <c r="U6" s="2" t="s">
        <v>91</v>
      </c>
      <c r="V6" s="5" t="s">
        <v>3</v>
      </c>
      <c r="W6" s="2" t="s">
        <v>90</v>
      </c>
      <c r="X6" s="5" t="s">
        <v>3</v>
      </c>
      <c r="Y6" s="5" t="s">
        <v>92</v>
      </c>
      <c r="Z6" s="5" t="s">
        <v>3</v>
      </c>
      <c r="AA6" s="2" t="s">
        <v>87</v>
      </c>
      <c r="AB6" s="5" t="s">
        <v>3</v>
      </c>
      <c r="AC6" s="2" t="s">
        <v>91</v>
      </c>
      <c r="AD6" s="5" t="s">
        <v>3</v>
      </c>
      <c r="AE6" s="2" t="s">
        <v>90</v>
      </c>
      <c r="AF6" s="5" t="s">
        <v>3</v>
      </c>
      <c r="AG6" s="5" t="s">
        <v>92</v>
      </c>
      <c r="AH6" s="5" t="s">
        <v>3</v>
      </c>
      <c r="AI6" s="2" t="s">
        <v>87</v>
      </c>
      <c r="AJ6" s="5" t="s">
        <v>3</v>
      </c>
      <c r="AK6" s="2" t="s">
        <v>91</v>
      </c>
      <c r="AL6" s="5" t="s">
        <v>3</v>
      </c>
      <c r="AM6" s="2" t="s">
        <v>90</v>
      </c>
      <c r="AN6" s="5" t="s">
        <v>3</v>
      </c>
      <c r="AO6" s="9" t="s">
        <v>92</v>
      </c>
      <c r="AP6" s="112"/>
      <c r="AQ6" s="2"/>
      <c r="AT6" s="2"/>
      <c r="AU6" s="140"/>
      <c r="AV6" s="140"/>
      <c r="AW6" s="140"/>
      <c r="AX6" s="140"/>
      <c r="AY6" s="2"/>
      <c r="AZ6" s="2"/>
      <c r="BA6" s="2"/>
      <c r="BB6" s="2"/>
    </row>
    <row r="7" spans="1:54" ht="13.5" thickBot="1">
      <c r="A7" s="6"/>
      <c r="B7" s="12"/>
      <c r="C7" s="2"/>
      <c r="D7" s="6"/>
      <c r="E7" s="2"/>
      <c r="F7" s="6"/>
      <c r="G7" s="13"/>
      <c r="H7" s="6"/>
      <c r="I7" s="2"/>
      <c r="J7" s="7"/>
      <c r="K7" s="2"/>
      <c r="L7" s="7"/>
      <c r="M7" s="2"/>
      <c r="N7" s="7"/>
      <c r="O7" s="2"/>
      <c r="P7" s="7"/>
      <c r="Q7" s="7"/>
      <c r="R7" s="7"/>
      <c r="S7" s="2"/>
      <c r="T7" s="7"/>
      <c r="U7" s="2"/>
      <c r="V7" s="7"/>
      <c r="W7" s="2"/>
      <c r="X7" s="7"/>
      <c r="Y7" s="7"/>
      <c r="Z7" s="7"/>
      <c r="AA7" s="2"/>
      <c r="AB7" s="7"/>
      <c r="AC7" s="2"/>
      <c r="AD7" s="7"/>
      <c r="AE7" s="2"/>
      <c r="AF7" s="7"/>
      <c r="AG7" s="7"/>
      <c r="AH7" s="7"/>
      <c r="AI7" s="2"/>
      <c r="AJ7" s="7"/>
      <c r="AK7" s="2"/>
      <c r="AL7" s="7"/>
      <c r="AM7" s="2"/>
      <c r="AN7" s="7"/>
      <c r="AO7" s="112"/>
      <c r="AP7" s="112"/>
      <c r="AQ7" s="2"/>
      <c r="AT7" s="2"/>
      <c r="AU7" s="140"/>
      <c r="AV7" s="140"/>
      <c r="AW7" s="140"/>
      <c r="AX7" s="140"/>
      <c r="AY7" s="2"/>
      <c r="AZ7" s="2"/>
      <c r="BA7" s="2"/>
      <c r="BB7" s="2"/>
    </row>
    <row r="8" spans="1:54" ht="12" customHeight="1" thickBot="1">
      <c r="A8" s="17">
        <v>1</v>
      </c>
      <c r="B8" s="28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29">
        <v>9</v>
      </c>
      <c r="J8" s="17">
        <v>10</v>
      </c>
      <c r="K8" s="107">
        <v>11</v>
      </c>
      <c r="L8" s="17">
        <v>12</v>
      </c>
      <c r="M8" s="107">
        <v>13</v>
      </c>
      <c r="N8" s="17">
        <v>14</v>
      </c>
      <c r="O8" s="107">
        <v>15</v>
      </c>
      <c r="P8" s="17">
        <v>16</v>
      </c>
      <c r="Q8" s="17">
        <v>17</v>
      </c>
      <c r="R8" s="17">
        <v>18</v>
      </c>
      <c r="S8" s="107">
        <v>19</v>
      </c>
      <c r="T8" s="17">
        <v>20</v>
      </c>
      <c r="U8" s="107">
        <v>21</v>
      </c>
      <c r="V8" s="17">
        <v>22</v>
      </c>
      <c r="W8" s="107">
        <v>23</v>
      </c>
      <c r="X8" s="17">
        <v>24</v>
      </c>
      <c r="Y8" s="17">
        <v>25</v>
      </c>
      <c r="Z8" s="17">
        <v>26</v>
      </c>
      <c r="AA8" s="107">
        <v>27</v>
      </c>
      <c r="AB8" s="17">
        <v>28</v>
      </c>
      <c r="AC8" s="107">
        <v>29</v>
      </c>
      <c r="AD8" s="17">
        <v>30</v>
      </c>
      <c r="AE8" s="107">
        <v>31</v>
      </c>
      <c r="AF8" s="17">
        <v>32</v>
      </c>
      <c r="AG8" s="17">
        <v>33</v>
      </c>
      <c r="AH8" s="17">
        <v>34</v>
      </c>
      <c r="AI8" s="107">
        <v>35</v>
      </c>
      <c r="AJ8" s="17">
        <v>36</v>
      </c>
      <c r="AK8" s="107">
        <v>37</v>
      </c>
      <c r="AL8" s="17">
        <v>38</v>
      </c>
      <c r="AM8" s="107">
        <v>39</v>
      </c>
      <c r="AN8" s="17">
        <v>40</v>
      </c>
      <c r="AO8" s="29">
        <v>41</v>
      </c>
      <c r="AP8" s="153"/>
      <c r="AQ8" s="140"/>
      <c r="AT8" s="2"/>
      <c r="AU8" s="140"/>
      <c r="AV8" s="140"/>
      <c r="AW8" s="140"/>
      <c r="AX8" s="140"/>
      <c r="AY8" s="2"/>
      <c r="AZ8" s="2"/>
      <c r="BA8" s="2"/>
      <c r="BB8" s="2"/>
    </row>
    <row r="9" spans="1:54" ht="15" customHeight="1" thickBot="1">
      <c r="A9" s="1">
        <v>0</v>
      </c>
      <c r="B9" s="99"/>
      <c r="C9" s="1"/>
      <c r="D9" s="128">
        <v>1.82658</v>
      </c>
      <c r="E9" s="1"/>
      <c r="F9" s="33">
        <v>1.57635</v>
      </c>
      <c r="G9" s="1"/>
      <c r="H9" s="120">
        <v>3.1979</v>
      </c>
      <c r="I9" s="4"/>
      <c r="J9" s="120">
        <v>0.03363</v>
      </c>
      <c r="K9" s="1"/>
      <c r="L9" s="33"/>
      <c r="M9" s="1"/>
      <c r="N9" s="120">
        <v>7.56103</v>
      </c>
      <c r="O9" s="1"/>
      <c r="P9" s="33"/>
      <c r="Q9" s="1"/>
      <c r="R9" s="120">
        <v>1.08575</v>
      </c>
      <c r="S9" s="1"/>
      <c r="T9" s="33"/>
      <c r="U9" s="1"/>
      <c r="V9" s="120">
        <v>0.76798</v>
      </c>
      <c r="W9" s="1"/>
      <c r="X9" s="33"/>
      <c r="Y9" s="1"/>
      <c r="Z9" s="120">
        <v>68.59733</v>
      </c>
      <c r="AA9" s="1"/>
      <c r="AB9" s="33"/>
      <c r="AC9" s="1"/>
      <c r="AD9" s="120">
        <v>4.15323</v>
      </c>
      <c r="AE9" s="1"/>
      <c r="AF9" s="33"/>
      <c r="AG9" s="1"/>
      <c r="AH9" s="33"/>
      <c r="AI9" s="1"/>
      <c r="AJ9" s="120">
        <v>8.3464</v>
      </c>
      <c r="AK9" s="1"/>
      <c r="AL9" s="33"/>
      <c r="AM9" s="1"/>
      <c r="AN9" s="120">
        <v>3.52935</v>
      </c>
      <c r="AO9" s="1"/>
      <c r="AP9" s="112"/>
      <c r="AQ9" s="2"/>
      <c r="AT9" s="2"/>
      <c r="AU9" s="2"/>
      <c r="AV9" s="2"/>
      <c r="AW9" s="2"/>
      <c r="AX9" s="2"/>
      <c r="AY9" s="2"/>
      <c r="AZ9" s="140"/>
      <c r="BA9" s="140"/>
      <c r="BB9" s="2"/>
    </row>
    <row r="10" spans="1:54" ht="15" customHeight="1" thickBot="1">
      <c r="A10" s="1">
        <v>1</v>
      </c>
      <c r="B10" s="99"/>
      <c r="C10" s="1">
        <f aca="true" t="shared" si="0" ref="C10:C35">66000*(B10-B9)</f>
        <v>0</v>
      </c>
      <c r="D10" s="128">
        <v>1.82693</v>
      </c>
      <c r="E10" s="1">
        <f aca="true" t="shared" si="1" ref="E10:E35">66000*(D10-D9)</f>
        <v>23.09999999999013</v>
      </c>
      <c r="F10" s="33">
        <v>1.5777</v>
      </c>
      <c r="G10" s="1">
        <f aca="true" t="shared" si="2" ref="G10:G35">66000*(F10-F9)</f>
        <v>89.10000000001217</v>
      </c>
      <c r="H10" s="120">
        <v>3.1979</v>
      </c>
      <c r="I10" s="4">
        <f aca="true" t="shared" si="3" ref="I10:I35">66000*(H10-H9)</f>
        <v>0</v>
      </c>
      <c r="J10" s="120">
        <v>0.11835</v>
      </c>
      <c r="K10" s="1">
        <f aca="true" t="shared" si="4" ref="K10:K35">66000*(J10-J9)</f>
        <v>5591.5199999999995</v>
      </c>
      <c r="L10" s="33"/>
      <c r="M10" s="1">
        <f aca="true" t="shared" si="5" ref="M10:M35">66000*(L10-L9)</f>
        <v>0</v>
      </c>
      <c r="N10" s="120">
        <v>7.64608</v>
      </c>
      <c r="O10" s="1">
        <f aca="true" t="shared" si="6" ref="O10:O35">66000*(N10-N9)</f>
        <v>5613.300000000048</v>
      </c>
      <c r="P10" s="33"/>
      <c r="Q10" s="1">
        <f aca="true" t="shared" si="7" ref="Q10:Q35">66000*(P10-P9)</f>
        <v>0</v>
      </c>
      <c r="R10" s="120">
        <v>1.25265</v>
      </c>
      <c r="S10" s="1">
        <f aca="true" t="shared" si="8" ref="S10:S35">88000*(R10-R9)</f>
        <v>14687.200000000004</v>
      </c>
      <c r="T10" s="33"/>
      <c r="U10" s="1">
        <f aca="true" t="shared" si="9" ref="U10:U35">88000*(T10-T9)</f>
        <v>0</v>
      </c>
      <c r="V10" s="120">
        <v>0.83335</v>
      </c>
      <c r="W10" s="1">
        <f aca="true" t="shared" si="10" ref="W10:W35">88000*(V10-V9)</f>
        <v>5752.560000000003</v>
      </c>
      <c r="X10" s="33"/>
      <c r="Y10" s="1">
        <f aca="true" t="shared" si="11" ref="Y10:Y35">88000*(X10-X9)</f>
        <v>0</v>
      </c>
      <c r="Z10" s="120">
        <v>68.67045</v>
      </c>
      <c r="AA10" s="1">
        <f aca="true" t="shared" si="12" ref="AA10:AA35">88000*(Z10-Z9)</f>
        <v>6434.5600000002605</v>
      </c>
      <c r="AB10" s="33"/>
      <c r="AC10" s="1">
        <f aca="true" t="shared" si="13" ref="AC10:AC35">88000*(AB10-AB9)</f>
        <v>0</v>
      </c>
      <c r="AD10" s="120">
        <v>4.21813</v>
      </c>
      <c r="AE10" s="1">
        <f aca="true" t="shared" si="14" ref="AE10:AE35">88000*(AD10-AD9)</f>
        <v>5711.200000000055</v>
      </c>
      <c r="AF10" s="33"/>
      <c r="AG10" s="1">
        <f aca="true" t="shared" si="15" ref="AG10:AG35">88000*(AF10-AF9)</f>
        <v>0</v>
      </c>
      <c r="AH10" s="33"/>
      <c r="AI10" s="1">
        <f aca="true" t="shared" si="16" ref="AI10:AI35">11000*(AH10-AH9)</f>
        <v>0</v>
      </c>
      <c r="AJ10" s="120">
        <v>8.35973</v>
      </c>
      <c r="AK10" s="1">
        <f aca="true" t="shared" si="17" ref="AK10:AK35">11000*(AJ10-AJ9)</f>
        <v>146.6300000000178</v>
      </c>
      <c r="AL10" s="33"/>
      <c r="AM10" s="1">
        <f aca="true" t="shared" si="18" ref="AM10:AM35">11000*(AL10-AL9)</f>
        <v>0</v>
      </c>
      <c r="AN10" s="120">
        <v>3.54583</v>
      </c>
      <c r="AO10" s="1">
        <f aca="true" t="shared" si="19" ref="AO10:AO35">11000*(AN10-AN9)</f>
        <v>181.28000000000054</v>
      </c>
      <c r="AP10" s="112"/>
      <c r="AQ10" s="2"/>
      <c r="AT10" s="2"/>
      <c r="AU10" s="129"/>
      <c r="AV10" s="129"/>
      <c r="AW10" s="2"/>
      <c r="AX10" s="2"/>
      <c r="AY10" s="2"/>
      <c r="AZ10" s="129"/>
      <c r="BA10" s="129"/>
      <c r="BB10" s="2"/>
    </row>
    <row r="11" spans="1:54" ht="15" customHeight="1" thickBot="1">
      <c r="A11" s="1">
        <v>2</v>
      </c>
      <c r="B11" s="99"/>
      <c r="C11" s="1">
        <f t="shared" si="0"/>
        <v>0</v>
      </c>
      <c r="D11" s="128">
        <v>1.82763</v>
      </c>
      <c r="E11" s="1">
        <f t="shared" si="1"/>
        <v>46.20000000000957</v>
      </c>
      <c r="F11" s="33">
        <v>1.58035</v>
      </c>
      <c r="G11" s="1">
        <f t="shared" si="2"/>
        <v>174.89999999998807</v>
      </c>
      <c r="H11" s="120">
        <v>3.1979</v>
      </c>
      <c r="I11" s="4">
        <f t="shared" si="3"/>
        <v>0</v>
      </c>
      <c r="J11" s="120">
        <v>0.28435</v>
      </c>
      <c r="K11" s="1">
        <f t="shared" si="4"/>
        <v>10955.999999999998</v>
      </c>
      <c r="L11" s="33"/>
      <c r="M11" s="1">
        <f t="shared" si="5"/>
        <v>0</v>
      </c>
      <c r="N11" s="120">
        <v>7.81648</v>
      </c>
      <c r="O11" s="1">
        <f t="shared" si="6"/>
        <v>11246.399999999992</v>
      </c>
      <c r="P11" s="33"/>
      <c r="Q11" s="1">
        <f t="shared" si="7"/>
        <v>0</v>
      </c>
      <c r="R11" s="120">
        <v>1.59098</v>
      </c>
      <c r="S11" s="1">
        <f t="shared" si="8"/>
        <v>29773.04</v>
      </c>
      <c r="T11" s="33"/>
      <c r="U11" s="1">
        <f t="shared" si="9"/>
        <v>0</v>
      </c>
      <c r="V11" s="120">
        <v>0.97618</v>
      </c>
      <c r="W11" s="1">
        <f t="shared" si="10"/>
        <v>12569.04</v>
      </c>
      <c r="X11" s="33"/>
      <c r="Y11" s="1">
        <f t="shared" si="11"/>
        <v>0</v>
      </c>
      <c r="Z11" s="120">
        <v>68.82198</v>
      </c>
      <c r="AA11" s="1">
        <f t="shared" si="12"/>
        <v>13334.639999999468</v>
      </c>
      <c r="AB11" s="33"/>
      <c r="AC11" s="1">
        <f t="shared" si="13"/>
        <v>0</v>
      </c>
      <c r="AD11" s="120">
        <v>4.28363</v>
      </c>
      <c r="AE11" s="1">
        <f t="shared" si="14"/>
        <v>5763.999999999932</v>
      </c>
      <c r="AF11" s="33"/>
      <c r="AG11" s="1">
        <f t="shared" si="15"/>
        <v>0</v>
      </c>
      <c r="AH11" s="33"/>
      <c r="AI11" s="1">
        <f t="shared" si="16"/>
        <v>0</v>
      </c>
      <c r="AJ11" s="120">
        <v>8.38665</v>
      </c>
      <c r="AK11" s="1">
        <f t="shared" si="17"/>
        <v>296.11999999998596</v>
      </c>
      <c r="AL11" s="33"/>
      <c r="AM11" s="1">
        <f t="shared" si="18"/>
        <v>0</v>
      </c>
      <c r="AN11" s="120">
        <v>3.57298</v>
      </c>
      <c r="AO11" s="1">
        <f t="shared" si="19"/>
        <v>298.64999999999765</v>
      </c>
      <c r="AP11" s="112"/>
      <c r="AQ11" s="2"/>
      <c r="AT11" s="2"/>
      <c r="AU11" s="129"/>
      <c r="AV11" s="129"/>
      <c r="AW11" s="2"/>
      <c r="AX11" s="2"/>
      <c r="AY11" s="2"/>
      <c r="AZ11" s="129"/>
      <c r="BA11" s="129"/>
      <c r="BB11" s="2"/>
    </row>
    <row r="12" spans="1:54" ht="15" customHeight="1" thickBot="1">
      <c r="A12" s="1">
        <v>3</v>
      </c>
      <c r="B12" s="99"/>
      <c r="C12" s="1">
        <f t="shared" si="0"/>
        <v>0</v>
      </c>
      <c r="D12" s="128">
        <v>1.82828</v>
      </c>
      <c r="E12" s="1">
        <f t="shared" si="1"/>
        <v>42.89999999998795</v>
      </c>
      <c r="F12" s="33">
        <v>1.58303</v>
      </c>
      <c r="G12" s="1">
        <f t="shared" si="2"/>
        <v>176.88000000000105</v>
      </c>
      <c r="H12" s="120">
        <v>3.1979</v>
      </c>
      <c r="I12" s="4">
        <f t="shared" si="3"/>
        <v>0</v>
      </c>
      <c r="J12" s="120">
        <v>0.46213</v>
      </c>
      <c r="K12" s="1">
        <f t="shared" si="4"/>
        <v>11733.48</v>
      </c>
      <c r="L12" s="33"/>
      <c r="M12" s="1">
        <f t="shared" si="5"/>
        <v>0</v>
      </c>
      <c r="N12" s="120">
        <v>7.99868</v>
      </c>
      <c r="O12" s="1">
        <f t="shared" si="6"/>
        <v>12025.199999999995</v>
      </c>
      <c r="P12" s="33"/>
      <c r="Q12" s="1">
        <f t="shared" si="7"/>
        <v>0</v>
      </c>
      <c r="R12" s="120">
        <v>1.93498</v>
      </c>
      <c r="S12" s="1">
        <f t="shared" si="8"/>
        <v>30271.99999999999</v>
      </c>
      <c r="T12" s="33"/>
      <c r="U12" s="1">
        <f t="shared" si="9"/>
        <v>0</v>
      </c>
      <c r="V12" s="120">
        <v>1.1416</v>
      </c>
      <c r="W12" s="1">
        <f t="shared" si="10"/>
        <v>14556.959999999992</v>
      </c>
      <c r="X12" s="33"/>
      <c r="Y12" s="1">
        <f t="shared" si="11"/>
        <v>0</v>
      </c>
      <c r="Z12" s="120">
        <v>68.9709</v>
      </c>
      <c r="AA12" s="1">
        <f t="shared" si="12"/>
        <v>13104.960000000347</v>
      </c>
      <c r="AB12" s="33"/>
      <c r="AC12" s="1">
        <f t="shared" si="13"/>
        <v>0</v>
      </c>
      <c r="AD12" s="120">
        <v>4.41158</v>
      </c>
      <c r="AE12" s="1">
        <f t="shared" si="14"/>
        <v>11259.60000000002</v>
      </c>
      <c r="AF12" s="33"/>
      <c r="AG12" s="1">
        <f t="shared" si="15"/>
        <v>0</v>
      </c>
      <c r="AH12" s="33"/>
      <c r="AI12" s="1">
        <f t="shared" si="16"/>
        <v>0</v>
      </c>
      <c r="AJ12" s="120">
        <v>8.41415</v>
      </c>
      <c r="AK12" s="1">
        <f t="shared" si="17"/>
        <v>302.4999999999984</v>
      </c>
      <c r="AL12" s="33"/>
      <c r="AM12" s="1">
        <f t="shared" si="18"/>
        <v>0</v>
      </c>
      <c r="AN12" s="120">
        <v>3.60113</v>
      </c>
      <c r="AO12" s="1">
        <f t="shared" si="19"/>
        <v>309.65000000000134</v>
      </c>
      <c r="AP12" s="112"/>
      <c r="AQ12" s="2"/>
      <c r="AT12" s="2"/>
      <c r="AU12" s="129"/>
      <c r="AV12" s="129"/>
      <c r="AW12" s="2"/>
      <c r="AX12" s="2"/>
      <c r="AY12" s="2"/>
      <c r="AZ12" s="129"/>
      <c r="BA12" s="129"/>
      <c r="BB12" s="2"/>
    </row>
    <row r="13" spans="1:54" ht="15" customHeight="1" thickBot="1">
      <c r="A13" s="1">
        <v>4</v>
      </c>
      <c r="B13" s="99"/>
      <c r="C13" s="1">
        <f t="shared" si="0"/>
        <v>0</v>
      </c>
      <c r="D13" s="128">
        <v>1.82888</v>
      </c>
      <c r="E13" s="1">
        <f t="shared" si="1"/>
        <v>39.6000000000103</v>
      </c>
      <c r="F13" s="33">
        <v>1.58573</v>
      </c>
      <c r="G13" s="1">
        <f t="shared" si="2"/>
        <v>178.20000000000968</v>
      </c>
      <c r="H13" s="120">
        <v>3.1979</v>
      </c>
      <c r="I13" s="4">
        <f t="shared" si="3"/>
        <v>0</v>
      </c>
      <c r="J13" s="120">
        <v>0.64703</v>
      </c>
      <c r="K13" s="1">
        <f t="shared" si="4"/>
        <v>12203.400000000001</v>
      </c>
      <c r="L13" s="33"/>
      <c r="M13" s="1">
        <f t="shared" si="5"/>
        <v>0</v>
      </c>
      <c r="N13" s="120">
        <v>8.18708</v>
      </c>
      <c r="O13" s="1">
        <f t="shared" si="6"/>
        <v>12434.39999999998</v>
      </c>
      <c r="P13" s="33"/>
      <c r="Q13" s="1">
        <f t="shared" si="7"/>
        <v>0</v>
      </c>
      <c r="R13" s="120">
        <v>2.27635</v>
      </c>
      <c r="S13" s="1">
        <f t="shared" si="8"/>
        <v>30040.559999999994</v>
      </c>
      <c r="T13" s="33"/>
      <c r="U13" s="1">
        <f t="shared" si="9"/>
        <v>0</v>
      </c>
      <c r="V13" s="120">
        <v>1.30065</v>
      </c>
      <c r="W13" s="1">
        <f t="shared" si="10"/>
        <v>13996.400000000012</v>
      </c>
      <c r="X13" s="33"/>
      <c r="Y13" s="1">
        <f t="shared" si="11"/>
        <v>0</v>
      </c>
      <c r="Z13" s="120">
        <v>69.12665</v>
      </c>
      <c r="AA13" s="1">
        <f t="shared" si="12"/>
        <v>13705.999999999789</v>
      </c>
      <c r="AB13" s="33"/>
      <c r="AC13" s="1">
        <f t="shared" si="13"/>
        <v>0</v>
      </c>
      <c r="AD13" s="120">
        <v>4.6349</v>
      </c>
      <c r="AE13" s="1">
        <f t="shared" si="14"/>
        <v>19652.160000000018</v>
      </c>
      <c r="AF13" s="33"/>
      <c r="AG13" s="1">
        <f t="shared" si="15"/>
        <v>0</v>
      </c>
      <c r="AH13" s="33"/>
      <c r="AI13" s="1">
        <f t="shared" si="16"/>
        <v>0</v>
      </c>
      <c r="AJ13" s="120">
        <v>8.44278</v>
      </c>
      <c r="AK13" s="1">
        <f t="shared" si="17"/>
        <v>314.9300000000164</v>
      </c>
      <c r="AL13" s="33"/>
      <c r="AM13" s="1">
        <f t="shared" si="18"/>
        <v>0</v>
      </c>
      <c r="AN13" s="120">
        <v>3.62668</v>
      </c>
      <c r="AO13" s="1">
        <f t="shared" si="19"/>
        <v>281.04999999999956</v>
      </c>
      <c r="AP13" s="112"/>
      <c r="AQ13" s="2"/>
      <c r="AT13" s="2"/>
      <c r="AU13" s="129"/>
      <c r="AV13" s="129"/>
      <c r="AW13" s="2"/>
      <c r="AX13" s="2"/>
      <c r="AY13" s="2"/>
      <c r="AZ13" s="129"/>
      <c r="BA13" s="129"/>
      <c r="BB13" s="2"/>
    </row>
    <row r="14" spans="1:54" ht="15" customHeight="1" thickBot="1">
      <c r="A14" s="1">
        <v>5</v>
      </c>
      <c r="B14" s="99"/>
      <c r="C14" s="1">
        <f t="shared" si="0"/>
        <v>0</v>
      </c>
      <c r="D14" s="128">
        <v>1.82945</v>
      </c>
      <c r="E14" s="1">
        <f t="shared" si="1"/>
        <v>37.61999999999732</v>
      </c>
      <c r="F14" s="33">
        <v>1.58843</v>
      </c>
      <c r="G14" s="1">
        <f t="shared" si="2"/>
        <v>178.19999999999504</v>
      </c>
      <c r="H14" s="120">
        <v>3.1979</v>
      </c>
      <c r="I14" s="4">
        <f t="shared" si="3"/>
        <v>0</v>
      </c>
      <c r="J14" s="120">
        <v>0.83288</v>
      </c>
      <c r="K14" s="1">
        <f t="shared" si="4"/>
        <v>12266.099999999997</v>
      </c>
      <c r="L14" s="33"/>
      <c r="M14" s="1">
        <f t="shared" si="5"/>
        <v>0</v>
      </c>
      <c r="N14" s="120">
        <v>8.37665</v>
      </c>
      <c r="O14" s="1">
        <f t="shared" si="6"/>
        <v>12511.619999999986</v>
      </c>
      <c r="P14" s="33"/>
      <c r="Q14" s="1">
        <f t="shared" si="7"/>
        <v>0</v>
      </c>
      <c r="R14" s="120">
        <v>2.60873</v>
      </c>
      <c r="S14" s="1">
        <f t="shared" si="8"/>
        <v>29249.44000000001</v>
      </c>
      <c r="T14" s="33"/>
      <c r="U14" s="1">
        <f t="shared" si="9"/>
        <v>0</v>
      </c>
      <c r="V14" s="120">
        <v>1.44533</v>
      </c>
      <c r="W14" s="1">
        <f t="shared" si="10"/>
        <v>12731.839999999993</v>
      </c>
      <c r="X14" s="33"/>
      <c r="Y14" s="1">
        <f t="shared" si="11"/>
        <v>0</v>
      </c>
      <c r="Z14" s="120">
        <v>69.27623</v>
      </c>
      <c r="AA14" s="1">
        <f t="shared" si="12"/>
        <v>13163.040000000023</v>
      </c>
      <c r="AB14" s="33"/>
      <c r="AC14" s="1">
        <f t="shared" si="13"/>
        <v>0</v>
      </c>
      <c r="AD14" s="120">
        <v>4.78033</v>
      </c>
      <c r="AE14" s="1">
        <f t="shared" si="14"/>
        <v>12797.840000000015</v>
      </c>
      <c r="AF14" s="33"/>
      <c r="AG14" s="1">
        <f t="shared" si="15"/>
        <v>0</v>
      </c>
      <c r="AH14" s="33"/>
      <c r="AI14" s="1">
        <f t="shared" si="16"/>
        <v>0</v>
      </c>
      <c r="AJ14" s="120">
        <v>8.4736</v>
      </c>
      <c r="AK14" s="1">
        <f t="shared" si="17"/>
        <v>339.01999999998367</v>
      </c>
      <c r="AL14" s="33"/>
      <c r="AM14" s="1">
        <f t="shared" si="18"/>
        <v>0</v>
      </c>
      <c r="AN14" s="120">
        <v>3.65423</v>
      </c>
      <c r="AO14" s="1">
        <f t="shared" si="19"/>
        <v>303.05000000000206</v>
      </c>
      <c r="AP14" s="112"/>
      <c r="AQ14" s="2"/>
      <c r="AT14" s="2"/>
      <c r="AU14" s="129"/>
      <c r="AV14" s="129"/>
      <c r="AW14" s="2"/>
      <c r="AX14" s="2"/>
      <c r="AY14" s="2"/>
      <c r="AZ14" s="129"/>
      <c r="BA14" s="129"/>
      <c r="BB14" s="2"/>
    </row>
    <row r="15" spans="1:54" ht="15" customHeight="1" thickBot="1">
      <c r="A15" s="1">
        <v>6</v>
      </c>
      <c r="B15" s="99"/>
      <c r="C15" s="1">
        <f t="shared" si="0"/>
        <v>0</v>
      </c>
      <c r="D15" s="128">
        <v>1.83005</v>
      </c>
      <c r="E15" s="1">
        <f t="shared" si="1"/>
        <v>39.59999999999564</v>
      </c>
      <c r="F15" s="33">
        <v>1.59113</v>
      </c>
      <c r="G15" s="1">
        <f t="shared" si="2"/>
        <v>178.19999999999504</v>
      </c>
      <c r="H15" s="120">
        <v>3.1979</v>
      </c>
      <c r="I15" s="4">
        <f t="shared" si="3"/>
        <v>0</v>
      </c>
      <c r="J15" s="120">
        <v>0.99965</v>
      </c>
      <c r="K15" s="1">
        <f t="shared" si="4"/>
        <v>11006.820000000005</v>
      </c>
      <c r="L15" s="33"/>
      <c r="M15" s="1">
        <f t="shared" si="5"/>
        <v>0</v>
      </c>
      <c r="N15" s="120">
        <v>8.55578</v>
      </c>
      <c r="O15" s="1">
        <f t="shared" si="6"/>
        <v>11822.580000000045</v>
      </c>
      <c r="P15" s="33"/>
      <c r="Q15" s="1">
        <f t="shared" si="7"/>
        <v>0</v>
      </c>
      <c r="R15" s="120">
        <v>2.94265</v>
      </c>
      <c r="S15" s="1">
        <f t="shared" si="8"/>
        <v>29384.96</v>
      </c>
      <c r="T15" s="33"/>
      <c r="U15" s="1">
        <f t="shared" si="9"/>
        <v>0</v>
      </c>
      <c r="V15" s="120">
        <v>1.59393</v>
      </c>
      <c r="W15" s="1">
        <f t="shared" si="10"/>
        <v>13076.800000000007</v>
      </c>
      <c r="X15" s="33"/>
      <c r="Y15" s="1">
        <f t="shared" si="11"/>
        <v>0</v>
      </c>
      <c r="Z15" s="120">
        <v>69.42908</v>
      </c>
      <c r="AA15" s="1">
        <f t="shared" si="12"/>
        <v>13450.800000000072</v>
      </c>
      <c r="AB15" s="33"/>
      <c r="AC15" s="1">
        <f t="shared" si="13"/>
        <v>0</v>
      </c>
      <c r="AD15" s="120">
        <v>4.92328</v>
      </c>
      <c r="AE15" s="1">
        <f t="shared" si="14"/>
        <v>12579.599999999991</v>
      </c>
      <c r="AF15" s="33"/>
      <c r="AG15" s="1">
        <f t="shared" si="15"/>
        <v>0</v>
      </c>
      <c r="AH15" s="33"/>
      <c r="AI15" s="1">
        <f t="shared" si="16"/>
        <v>0</v>
      </c>
      <c r="AJ15" s="120">
        <v>8.50415</v>
      </c>
      <c r="AK15" s="1">
        <f t="shared" si="17"/>
        <v>336.0499999999984</v>
      </c>
      <c r="AL15" s="33"/>
      <c r="AM15" s="1">
        <f t="shared" si="18"/>
        <v>0</v>
      </c>
      <c r="AN15" s="120">
        <v>3.6804</v>
      </c>
      <c r="AO15" s="1">
        <f t="shared" si="19"/>
        <v>287.8700000000003</v>
      </c>
      <c r="AP15" s="112"/>
      <c r="AQ15" s="2"/>
      <c r="AT15" s="2"/>
      <c r="AU15" s="129"/>
      <c r="AV15" s="129"/>
      <c r="AW15" s="2"/>
      <c r="AX15" s="2"/>
      <c r="AY15" s="2"/>
      <c r="AZ15" s="129"/>
      <c r="BA15" s="129"/>
      <c r="BB15" s="2"/>
    </row>
    <row r="16" spans="1:54" ht="15" customHeight="1" thickBot="1">
      <c r="A16" s="1">
        <v>7</v>
      </c>
      <c r="B16" s="99"/>
      <c r="C16" s="1">
        <f t="shared" si="0"/>
        <v>0</v>
      </c>
      <c r="D16" s="128">
        <v>1.83063</v>
      </c>
      <c r="E16" s="1">
        <f t="shared" si="1"/>
        <v>38.28000000000165</v>
      </c>
      <c r="F16" s="33">
        <v>1.59383</v>
      </c>
      <c r="G16" s="1">
        <f t="shared" si="2"/>
        <v>178.20000000000968</v>
      </c>
      <c r="H16" s="120">
        <v>3.1979</v>
      </c>
      <c r="I16" s="4">
        <f t="shared" si="3"/>
        <v>0</v>
      </c>
      <c r="J16" s="120">
        <v>1.17825</v>
      </c>
      <c r="K16" s="1">
        <f t="shared" si="4"/>
        <v>11787.599999999999</v>
      </c>
      <c r="L16" s="33"/>
      <c r="M16" s="1">
        <f t="shared" si="5"/>
        <v>0</v>
      </c>
      <c r="N16" s="120">
        <v>8.71913</v>
      </c>
      <c r="O16" s="1">
        <f t="shared" si="6"/>
        <v>10781.099999999962</v>
      </c>
      <c r="P16" s="33"/>
      <c r="Q16" s="1">
        <f t="shared" si="7"/>
        <v>0</v>
      </c>
      <c r="R16" s="120">
        <v>3.27963</v>
      </c>
      <c r="S16" s="1">
        <f t="shared" si="8"/>
        <v>29654.240000000005</v>
      </c>
      <c r="T16" s="33"/>
      <c r="U16" s="1">
        <f t="shared" si="9"/>
        <v>0</v>
      </c>
      <c r="V16" s="120">
        <v>1.75491</v>
      </c>
      <c r="W16" s="1">
        <f t="shared" si="10"/>
        <v>14166.23999999999</v>
      </c>
      <c r="X16" s="33"/>
      <c r="Y16" s="1">
        <f t="shared" si="11"/>
        <v>0</v>
      </c>
      <c r="Z16" s="120">
        <v>69.55345</v>
      </c>
      <c r="AA16" s="1">
        <f t="shared" si="12"/>
        <v>10944.55999999991</v>
      </c>
      <c r="AB16" s="33"/>
      <c r="AC16" s="1">
        <f t="shared" si="13"/>
        <v>0</v>
      </c>
      <c r="AD16" s="120">
        <v>5.05878</v>
      </c>
      <c r="AE16" s="1">
        <f t="shared" si="14"/>
        <v>11923.999999999956</v>
      </c>
      <c r="AF16" s="33"/>
      <c r="AG16" s="1">
        <f t="shared" si="15"/>
        <v>0</v>
      </c>
      <c r="AH16" s="33"/>
      <c r="AI16" s="1">
        <f t="shared" si="16"/>
        <v>0</v>
      </c>
      <c r="AJ16" s="120">
        <v>8.5383</v>
      </c>
      <c r="AK16" s="1">
        <f t="shared" si="17"/>
        <v>375.65000000000384</v>
      </c>
      <c r="AL16" s="33"/>
      <c r="AM16" s="1">
        <f t="shared" si="18"/>
        <v>0</v>
      </c>
      <c r="AN16" s="120">
        <v>3.70725</v>
      </c>
      <c r="AO16" s="1">
        <f t="shared" si="19"/>
        <v>295.3500000000004</v>
      </c>
      <c r="AP16" s="112"/>
      <c r="AQ16" s="2"/>
      <c r="AT16" s="2"/>
      <c r="AU16" s="129"/>
      <c r="AV16" s="129"/>
      <c r="AW16" s="2"/>
      <c r="AX16" s="2"/>
      <c r="AY16" s="2"/>
      <c r="AZ16" s="129"/>
      <c r="BA16" s="129"/>
      <c r="BB16" s="2"/>
    </row>
    <row r="17" spans="1:54" ht="15" customHeight="1" thickBot="1">
      <c r="A17" s="1">
        <v>8</v>
      </c>
      <c r="B17" s="99"/>
      <c r="C17" s="1">
        <f t="shared" si="0"/>
        <v>0</v>
      </c>
      <c r="D17" s="128">
        <v>1.83153</v>
      </c>
      <c r="E17" s="1">
        <f t="shared" si="1"/>
        <v>59.40000000000811</v>
      </c>
      <c r="F17" s="33">
        <v>1.59655</v>
      </c>
      <c r="G17" s="1">
        <f t="shared" si="2"/>
        <v>179.519999999989</v>
      </c>
      <c r="H17" s="120">
        <v>3.1979</v>
      </c>
      <c r="I17" s="4">
        <f t="shared" si="3"/>
        <v>0</v>
      </c>
      <c r="J17" s="120">
        <v>1.33778</v>
      </c>
      <c r="K17" s="1">
        <f t="shared" si="4"/>
        <v>10528.979999999996</v>
      </c>
      <c r="L17" s="33"/>
      <c r="M17" s="1">
        <f t="shared" si="5"/>
        <v>0</v>
      </c>
      <c r="N17" s="120">
        <v>8.86015</v>
      </c>
      <c r="O17" s="1">
        <f t="shared" si="6"/>
        <v>9307.320000000069</v>
      </c>
      <c r="P17" s="33"/>
      <c r="Q17" s="1">
        <f t="shared" si="7"/>
        <v>0</v>
      </c>
      <c r="R17" s="120">
        <v>3.6088</v>
      </c>
      <c r="S17" s="1">
        <f t="shared" si="8"/>
        <v>28966.959999999995</v>
      </c>
      <c r="T17" s="33"/>
      <c r="U17" s="1">
        <f t="shared" si="9"/>
        <v>0</v>
      </c>
      <c r="V17" s="120">
        <v>1.9028</v>
      </c>
      <c r="W17" s="1">
        <f t="shared" si="10"/>
        <v>13014.320000000007</v>
      </c>
      <c r="X17" s="33"/>
      <c r="Y17" s="1">
        <f t="shared" si="11"/>
        <v>0</v>
      </c>
      <c r="Z17" s="120">
        <v>69.6567</v>
      </c>
      <c r="AA17" s="1">
        <f t="shared" si="12"/>
        <v>9086.00000000024</v>
      </c>
      <c r="AB17" s="33"/>
      <c r="AC17" s="1">
        <f t="shared" si="13"/>
        <v>0</v>
      </c>
      <c r="AD17" s="120">
        <v>5.17843</v>
      </c>
      <c r="AE17" s="1">
        <f t="shared" si="14"/>
        <v>10529.200000000003</v>
      </c>
      <c r="AF17" s="33"/>
      <c r="AG17" s="1">
        <f t="shared" si="15"/>
        <v>0</v>
      </c>
      <c r="AH17" s="33"/>
      <c r="AI17" s="1">
        <f t="shared" si="16"/>
        <v>0</v>
      </c>
      <c r="AJ17" s="120">
        <v>8.58218</v>
      </c>
      <c r="AK17" s="1">
        <f t="shared" si="17"/>
        <v>482.67999999999665</v>
      </c>
      <c r="AL17" s="33"/>
      <c r="AM17" s="1">
        <f t="shared" si="18"/>
        <v>0</v>
      </c>
      <c r="AN17" s="120">
        <v>3.74033</v>
      </c>
      <c r="AO17" s="1">
        <f t="shared" si="19"/>
        <v>363.88</v>
      </c>
      <c r="AP17" s="112"/>
      <c r="AQ17" s="2"/>
      <c r="AT17" s="2"/>
      <c r="AU17" s="129"/>
      <c r="AV17" s="129"/>
      <c r="AW17" s="2"/>
      <c r="AX17" s="2"/>
      <c r="AY17" s="2"/>
      <c r="AZ17" s="129"/>
      <c r="BA17" s="129"/>
      <c r="BB17" s="2"/>
    </row>
    <row r="18" spans="1:54" ht="15" customHeight="1" thickBot="1">
      <c r="A18" s="1">
        <v>9</v>
      </c>
      <c r="B18" s="99"/>
      <c r="C18" s="1">
        <f t="shared" si="0"/>
        <v>0</v>
      </c>
      <c r="D18" s="128">
        <v>1.84075</v>
      </c>
      <c r="E18" s="1">
        <f t="shared" si="1"/>
        <v>608.5200000000004</v>
      </c>
      <c r="F18" s="33">
        <v>1.5986</v>
      </c>
      <c r="G18" s="1">
        <f t="shared" si="2"/>
        <v>135.3000000000071</v>
      </c>
      <c r="H18" s="120">
        <v>3.2073</v>
      </c>
      <c r="I18" s="4">
        <f t="shared" si="3"/>
        <v>620.3999999999903</v>
      </c>
      <c r="J18" s="120">
        <v>1.47403</v>
      </c>
      <c r="K18" s="1">
        <f t="shared" si="4"/>
        <v>8992.499999999998</v>
      </c>
      <c r="L18" s="33"/>
      <c r="M18" s="1">
        <f t="shared" si="5"/>
        <v>0</v>
      </c>
      <c r="N18" s="120">
        <v>8.98248</v>
      </c>
      <c r="O18" s="1">
        <f t="shared" si="6"/>
        <v>8073.779999999989</v>
      </c>
      <c r="P18" s="33"/>
      <c r="Q18" s="1">
        <f t="shared" si="7"/>
        <v>0</v>
      </c>
      <c r="R18" s="120">
        <v>3.93365</v>
      </c>
      <c r="S18" s="1">
        <f t="shared" si="8"/>
        <v>28586.800000000007</v>
      </c>
      <c r="T18" s="33"/>
      <c r="U18" s="1">
        <f t="shared" si="9"/>
        <v>0</v>
      </c>
      <c r="V18" s="120">
        <v>2.06255</v>
      </c>
      <c r="W18" s="1">
        <f t="shared" si="10"/>
        <v>14057.999999999985</v>
      </c>
      <c r="X18" s="33"/>
      <c r="Y18" s="1">
        <f t="shared" si="11"/>
        <v>0</v>
      </c>
      <c r="Z18" s="120">
        <v>69.7446</v>
      </c>
      <c r="AA18" s="1">
        <f t="shared" si="12"/>
        <v>7735.200000000418</v>
      </c>
      <c r="AB18" s="33"/>
      <c r="AC18" s="1">
        <f t="shared" si="13"/>
        <v>0</v>
      </c>
      <c r="AD18" s="120">
        <v>5.27835</v>
      </c>
      <c r="AE18" s="1">
        <f t="shared" si="14"/>
        <v>8792.960000000001</v>
      </c>
      <c r="AF18" s="33"/>
      <c r="AG18" s="1">
        <f t="shared" si="15"/>
        <v>0</v>
      </c>
      <c r="AH18" s="33"/>
      <c r="AI18" s="1">
        <f t="shared" si="16"/>
        <v>0</v>
      </c>
      <c r="AJ18" s="120">
        <v>8.64</v>
      </c>
      <c r="AK18" s="1">
        <f t="shared" si="17"/>
        <v>636.0200000000144</v>
      </c>
      <c r="AL18" s="33"/>
      <c r="AM18" s="1">
        <f t="shared" si="18"/>
        <v>0</v>
      </c>
      <c r="AN18" s="120">
        <v>3.79033</v>
      </c>
      <c r="AO18" s="1">
        <f t="shared" si="19"/>
        <v>549.9999999999981</v>
      </c>
      <c r="AP18" s="112"/>
      <c r="AQ18" s="2"/>
      <c r="AT18" s="2"/>
      <c r="AU18" s="129"/>
      <c r="AV18" s="129"/>
      <c r="AW18" s="2"/>
      <c r="AX18" s="2"/>
      <c r="AY18" s="2"/>
      <c r="AZ18" s="129"/>
      <c r="BA18" s="129"/>
      <c r="BB18" s="2"/>
    </row>
    <row r="19" spans="1:54" ht="15" customHeight="1" thickBot="1">
      <c r="A19" s="1">
        <v>10</v>
      </c>
      <c r="B19" s="99"/>
      <c r="C19" s="1">
        <f t="shared" si="0"/>
        <v>0</v>
      </c>
      <c r="D19" s="128">
        <v>1.86965</v>
      </c>
      <c r="E19" s="1">
        <f t="shared" si="1"/>
        <v>1907.399999999995</v>
      </c>
      <c r="F19" s="33">
        <v>1.5986</v>
      </c>
      <c r="G19" s="1">
        <f t="shared" si="2"/>
        <v>0</v>
      </c>
      <c r="H19" s="120">
        <v>3.22533</v>
      </c>
      <c r="I19" s="4">
        <f t="shared" si="3"/>
        <v>1189.9799999999993</v>
      </c>
      <c r="J19" s="120">
        <v>1.63428</v>
      </c>
      <c r="K19" s="1">
        <f t="shared" si="4"/>
        <v>10576.5</v>
      </c>
      <c r="L19" s="33"/>
      <c r="M19" s="1">
        <f t="shared" si="5"/>
        <v>0</v>
      </c>
      <c r="N19" s="120">
        <v>9.1042</v>
      </c>
      <c r="O19" s="1">
        <f t="shared" si="6"/>
        <v>8033.519999999989</v>
      </c>
      <c r="P19" s="33"/>
      <c r="Q19" s="1">
        <f t="shared" si="7"/>
        <v>0</v>
      </c>
      <c r="R19" s="120">
        <v>4.26415</v>
      </c>
      <c r="S19" s="1">
        <f t="shared" si="8"/>
        <v>29083.99999999998</v>
      </c>
      <c r="T19" s="33"/>
      <c r="U19" s="1">
        <f t="shared" si="9"/>
        <v>0</v>
      </c>
      <c r="V19" s="120">
        <v>2.21853</v>
      </c>
      <c r="W19" s="1">
        <f t="shared" si="10"/>
        <v>13726.24</v>
      </c>
      <c r="X19" s="33"/>
      <c r="Y19" s="1">
        <f t="shared" si="11"/>
        <v>0</v>
      </c>
      <c r="Z19" s="120">
        <v>69.82343</v>
      </c>
      <c r="AA19" s="1">
        <f t="shared" si="12"/>
        <v>6937.0399999996835</v>
      </c>
      <c r="AB19" s="33"/>
      <c r="AC19" s="1">
        <f t="shared" si="13"/>
        <v>0</v>
      </c>
      <c r="AD19" s="120">
        <v>5.37258</v>
      </c>
      <c r="AE19" s="1">
        <f t="shared" si="14"/>
        <v>8292.240000000042</v>
      </c>
      <c r="AF19" s="33"/>
      <c r="AG19" s="1">
        <f t="shared" si="15"/>
        <v>0</v>
      </c>
      <c r="AH19" s="33"/>
      <c r="AI19" s="1">
        <f t="shared" si="16"/>
        <v>0</v>
      </c>
      <c r="AJ19" s="120">
        <v>8.70455</v>
      </c>
      <c r="AK19" s="1">
        <f t="shared" si="17"/>
        <v>710.0499999999865</v>
      </c>
      <c r="AL19" s="33"/>
      <c r="AM19" s="1">
        <f t="shared" si="18"/>
        <v>0</v>
      </c>
      <c r="AN19" s="120">
        <v>3.84805</v>
      </c>
      <c r="AO19" s="1">
        <f t="shared" si="19"/>
        <v>634.9200000000023</v>
      </c>
      <c r="AP19" s="112"/>
      <c r="AQ19" s="2"/>
      <c r="AT19" s="2"/>
      <c r="AU19" s="129"/>
      <c r="AV19" s="129"/>
      <c r="AW19" s="2"/>
      <c r="AX19" s="2"/>
      <c r="AY19" s="2"/>
      <c r="AZ19" s="129"/>
      <c r="BA19" s="129"/>
      <c r="BB19" s="2"/>
    </row>
    <row r="20" spans="1:54" ht="15" customHeight="1" thickBot="1">
      <c r="A20" s="1">
        <v>11</v>
      </c>
      <c r="B20" s="99"/>
      <c r="C20" s="1">
        <f t="shared" si="0"/>
        <v>0</v>
      </c>
      <c r="D20" s="128">
        <v>1.8951</v>
      </c>
      <c r="E20" s="1">
        <f t="shared" si="1"/>
        <v>1679.6999999999982</v>
      </c>
      <c r="F20" s="33">
        <v>1.5986</v>
      </c>
      <c r="G20" s="1">
        <f t="shared" si="2"/>
        <v>0</v>
      </c>
      <c r="H20" s="120">
        <v>3.23773</v>
      </c>
      <c r="I20" s="4">
        <f t="shared" si="3"/>
        <v>818.3999999999978</v>
      </c>
      <c r="J20" s="120">
        <v>1.84683</v>
      </c>
      <c r="K20" s="1">
        <f t="shared" si="4"/>
        <v>14028.300000000001</v>
      </c>
      <c r="L20" s="33"/>
      <c r="M20" s="1">
        <f t="shared" si="5"/>
        <v>0</v>
      </c>
      <c r="N20" s="120">
        <v>9.2445</v>
      </c>
      <c r="O20" s="1">
        <f t="shared" si="6"/>
        <v>9259.799999999992</v>
      </c>
      <c r="P20" s="33"/>
      <c r="Q20" s="1">
        <f t="shared" si="7"/>
        <v>0</v>
      </c>
      <c r="R20" s="120">
        <v>4.60288</v>
      </c>
      <c r="S20" s="1">
        <f t="shared" si="8"/>
        <v>29808.239999999998</v>
      </c>
      <c r="T20" s="33"/>
      <c r="U20" s="1">
        <f t="shared" si="9"/>
        <v>0</v>
      </c>
      <c r="V20" s="120">
        <v>2.36075</v>
      </c>
      <c r="W20" s="1">
        <f t="shared" si="10"/>
        <v>12515.36</v>
      </c>
      <c r="X20" s="33"/>
      <c r="Y20" s="1">
        <f t="shared" si="11"/>
        <v>0</v>
      </c>
      <c r="Z20" s="120">
        <v>69.92475</v>
      </c>
      <c r="AA20" s="1">
        <f t="shared" si="12"/>
        <v>8916.160000000105</v>
      </c>
      <c r="AB20" s="33"/>
      <c r="AC20" s="1">
        <f t="shared" si="13"/>
        <v>0</v>
      </c>
      <c r="AD20" s="120">
        <v>5.51103</v>
      </c>
      <c r="AE20" s="1">
        <f t="shared" si="14"/>
        <v>12183.599999999977</v>
      </c>
      <c r="AF20" s="33"/>
      <c r="AG20" s="1">
        <f t="shared" si="15"/>
        <v>0</v>
      </c>
      <c r="AH20" s="33"/>
      <c r="AI20" s="1">
        <f t="shared" si="16"/>
        <v>0</v>
      </c>
      <c r="AJ20" s="120">
        <v>8.77428</v>
      </c>
      <c r="AK20" s="1">
        <f t="shared" si="17"/>
        <v>767.0299999999984</v>
      </c>
      <c r="AL20" s="33"/>
      <c r="AM20" s="1">
        <f t="shared" si="18"/>
        <v>0</v>
      </c>
      <c r="AN20" s="120">
        <v>3.90828</v>
      </c>
      <c r="AO20" s="1">
        <f t="shared" si="19"/>
        <v>662.5299999999976</v>
      </c>
      <c r="AP20" s="112"/>
      <c r="AQ20" s="2"/>
      <c r="AT20" s="2"/>
      <c r="AU20" s="129"/>
      <c r="AV20" s="129"/>
      <c r="AW20" s="2"/>
      <c r="AX20" s="2"/>
      <c r="AY20" s="2"/>
      <c r="AZ20" s="129"/>
      <c r="BA20" s="129"/>
      <c r="BB20" s="2"/>
    </row>
    <row r="21" spans="1:54" ht="15" customHeight="1" thickBot="1">
      <c r="A21" s="1">
        <v>12</v>
      </c>
      <c r="B21" s="99"/>
      <c r="C21" s="1">
        <f t="shared" si="0"/>
        <v>0</v>
      </c>
      <c r="D21" s="128">
        <v>1.9332</v>
      </c>
      <c r="E21" s="1">
        <f t="shared" si="1"/>
        <v>2514.6000000000013</v>
      </c>
      <c r="F21" s="33">
        <v>1.5986</v>
      </c>
      <c r="G21" s="1">
        <f t="shared" si="2"/>
        <v>0</v>
      </c>
      <c r="H21" s="120">
        <v>3.25155</v>
      </c>
      <c r="I21" s="4">
        <f t="shared" si="3"/>
        <v>912.1199999999963</v>
      </c>
      <c r="J21" s="120">
        <v>2.0777</v>
      </c>
      <c r="K21" s="1">
        <f t="shared" si="4"/>
        <v>15237.42000000001</v>
      </c>
      <c r="L21" s="33"/>
      <c r="M21" s="1">
        <f t="shared" si="5"/>
        <v>0</v>
      </c>
      <c r="N21" s="120">
        <v>9.39943</v>
      </c>
      <c r="O21" s="1">
        <f t="shared" si="6"/>
        <v>10225.380000000016</v>
      </c>
      <c r="P21" s="33"/>
      <c r="Q21" s="1">
        <f t="shared" si="7"/>
        <v>0</v>
      </c>
      <c r="R21" s="120">
        <v>4.9339</v>
      </c>
      <c r="S21" s="1">
        <f t="shared" si="8"/>
        <v>29129.760000000046</v>
      </c>
      <c r="T21" s="33"/>
      <c r="U21" s="1">
        <f t="shared" si="9"/>
        <v>0</v>
      </c>
      <c r="V21" s="120">
        <v>2.49558</v>
      </c>
      <c r="W21" s="1">
        <f t="shared" si="10"/>
        <v>11865.04</v>
      </c>
      <c r="X21" s="33"/>
      <c r="Y21" s="1">
        <f t="shared" si="11"/>
        <v>0</v>
      </c>
      <c r="Z21" s="120">
        <v>70.04293</v>
      </c>
      <c r="AA21" s="1">
        <f t="shared" si="12"/>
        <v>10399.839999999585</v>
      </c>
      <c r="AB21" s="33"/>
      <c r="AC21" s="1">
        <f t="shared" si="13"/>
        <v>0</v>
      </c>
      <c r="AD21" s="120">
        <v>5.66688</v>
      </c>
      <c r="AE21" s="1">
        <f t="shared" si="14"/>
        <v>13714.800000000005</v>
      </c>
      <c r="AF21" s="33"/>
      <c r="AG21" s="1">
        <f t="shared" si="15"/>
        <v>0</v>
      </c>
      <c r="AH21" s="33"/>
      <c r="AI21" s="1">
        <f t="shared" si="16"/>
        <v>0</v>
      </c>
      <c r="AJ21" s="120">
        <v>8.83233</v>
      </c>
      <c r="AK21" s="1">
        <f t="shared" si="17"/>
        <v>638.5500000000163</v>
      </c>
      <c r="AL21" s="33"/>
      <c r="AM21" s="1">
        <f t="shared" si="18"/>
        <v>0</v>
      </c>
      <c r="AN21" s="120">
        <v>3.95938</v>
      </c>
      <c r="AO21" s="1">
        <f t="shared" si="19"/>
        <v>562.0999999999991</v>
      </c>
      <c r="AP21" s="112"/>
      <c r="AQ21" s="2"/>
      <c r="AT21" s="2"/>
      <c r="AU21" s="129"/>
      <c r="AV21" s="129"/>
      <c r="AW21" s="2"/>
      <c r="AX21" s="2"/>
      <c r="AY21" s="2"/>
      <c r="AZ21" s="129"/>
      <c r="BA21" s="129"/>
      <c r="BB21" s="2"/>
    </row>
    <row r="22" spans="1:54" ht="15" customHeight="1" thickBot="1">
      <c r="A22" s="1">
        <v>13</v>
      </c>
      <c r="B22" s="99"/>
      <c r="C22" s="1">
        <f t="shared" si="0"/>
        <v>0</v>
      </c>
      <c r="D22" s="128">
        <v>1.96328</v>
      </c>
      <c r="E22" s="1">
        <f t="shared" si="1"/>
        <v>1985.2799999999925</v>
      </c>
      <c r="F22" s="33">
        <v>1.5986</v>
      </c>
      <c r="G22" s="1">
        <f t="shared" si="2"/>
        <v>0</v>
      </c>
      <c r="H22" s="120">
        <v>3.27263</v>
      </c>
      <c r="I22" s="4">
        <f t="shared" si="3"/>
        <v>1391.2799999999993</v>
      </c>
      <c r="J22" s="120">
        <v>2.2977</v>
      </c>
      <c r="K22" s="1">
        <f t="shared" si="4"/>
        <v>14519.999999999984</v>
      </c>
      <c r="L22" s="33"/>
      <c r="M22" s="1">
        <f t="shared" si="5"/>
        <v>0</v>
      </c>
      <c r="N22" s="120">
        <v>9.56368</v>
      </c>
      <c r="O22" s="1">
        <f t="shared" si="6"/>
        <v>10840.499999999942</v>
      </c>
      <c r="P22" s="33"/>
      <c r="Q22" s="1">
        <f t="shared" si="7"/>
        <v>0</v>
      </c>
      <c r="R22" s="120">
        <v>5.2642</v>
      </c>
      <c r="S22" s="1">
        <f t="shared" si="8"/>
        <v>29066.399999999943</v>
      </c>
      <c r="T22" s="33"/>
      <c r="U22" s="1">
        <f t="shared" si="9"/>
        <v>0</v>
      </c>
      <c r="V22" s="120">
        <v>2.65745</v>
      </c>
      <c r="W22" s="1">
        <f t="shared" si="10"/>
        <v>14244.559999999996</v>
      </c>
      <c r="X22" s="33"/>
      <c r="Y22" s="1">
        <f t="shared" si="11"/>
        <v>0</v>
      </c>
      <c r="Z22" s="120">
        <v>70.17388</v>
      </c>
      <c r="AA22" s="1">
        <f t="shared" si="12"/>
        <v>11523.599999999875</v>
      </c>
      <c r="AB22" s="33"/>
      <c r="AC22" s="1">
        <f t="shared" si="13"/>
        <v>0</v>
      </c>
      <c r="AD22" s="120">
        <v>5.8158</v>
      </c>
      <c r="AE22" s="1">
        <f t="shared" si="14"/>
        <v>13104.960000000034</v>
      </c>
      <c r="AF22" s="33"/>
      <c r="AG22" s="1">
        <f t="shared" si="15"/>
        <v>0</v>
      </c>
      <c r="AH22" s="33"/>
      <c r="AI22" s="1">
        <f t="shared" si="16"/>
        <v>0</v>
      </c>
      <c r="AJ22" s="120">
        <v>8.8767</v>
      </c>
      <c r="AK22" s="1">
        <f t="shared" si="17"/>
        <v>488.069999999988</v>
      </c>
      <c r="AL22" s="33"/>
      <c r="AM22" s="1">
        <f t="shared" si="18"/>
        <v>0</v>
      </c>
      <c r="AN22" s="120">
        <v>3.9961</v>
      </c>
      <c r="AO22" s="1">
        <f t="shared" si="19"/>
        <v>403.92000000000337</v>
      </c>
      <c r="AP22" s="112"/>
      <c r="AQ22" s="2"/>
      <c r="AT22" s="2"/>
      <c r="AU22" s="129"/>
      <c r="AV22" s="129"/>
      <c r="AW22" s="2"/>
      <c r="AX22" s="2"/>
      <c r="AY22" s="2"/>
      <c r="AZ22" s="129"/>
      <c r="BA22" s="129"/>
      <c r="BB22" s="2"/>
    </row>
    <row r="23" spans="1:54" ht="15" customHeight="1" thickBot="1">
      <c r="A23" s="1">
        <v>14</v>
      </c>
      <c r="B23" s="99"/>
      <c r="C23" s="1">
        <f t="shared" si="0"/>
        <v>0</v>
      </c>
      <c r="D23" s="128">
        <v>1.99798</v>
      </c>
      <c r="E23" s="1">
        <f t="shared" si="1"/>
        <v>2290.2000000000116</v>
      </c>
      <c r="F23" s="33">
        <v>1.5986</v>
      </c>
      <c r="G23" s="1">
        <f t="shared" si="2"/>
        <v>0</v>
      </c>
      <c r="H23" s="120">
        <v>3.30088</v>
      </c>
      <c r="I23" s="4">
        <f t="shared" si="3"/>
        <v>1864.4999999999925</v>
      </c>
      <c r="J23" s="120">
        <v>2.53495</v>
      </c>
      <c r="K23" s="1">
        <f t="shared" si="4"/>
        <v>15658.499999999998</v>
      </c>
      <c r="L23" s="33"/>
      <c r="M23" s="1">
        <f t="shared" si="5"/>
        <v>0</v>
      </c>
      <c r="N23" s="120">
        <v>9.73735</v>
      </c>
      <c r="O23" s="1">
        <f t="shared" si="6"/>
        <v>11462.21999999997</v>
      </c>
      <c r="P23" s="33"/>
      <c r="Q23" s="1">
        <f t="shared" si="7"/>
        <v>0</v>
      </c>
      <c r="R23" s="120">
        <v>5.59755</v>
      </c>
      <c r="S23" s="1">
        <f t="shared" si="8"/>
        <v>29334.80000000002</v>
      </c>
      <c r="T23" s="33"/>
      <c r="U23" s="1">
        <f t="shared" si="9"/>
        <v>0</v>
      </c>
      <c r="V23" s="120">
        <v>2.82038</v>
      </c>
      <c r="W23" s="1">
        <f t="shared" si="10"/>
        <v>14337.840000000022</v>
      </c>
      <c r="X23" s="33"/>
      <c r="Y23" s="1">
        <f t="shared" si="11"/>
        <v>0</v>
      </c>
      <c r="Z23" s="120">
        <v>70.31515</v>
      </c>
      <c r="AA23" s="1">
        <f t="shared" si="12"/>
        <v>12431.760000000508</v>
      </c>
      <c r="AB23" s="33"/>
      <c r="AC23" s="1">
        <f t="shared" si="13"/>
        <v>0</v>
      </c>
      <c r="AD23" s="120">
        <v>5.9796</v>
      </c>
      <c r="AE23" s="1">
        <f t="shared" si="14"/>
        <v>14414.399999999936</v>
      </c>
      <c r="AF23" s="33"/>
      <c r="AG23" s="1">
        <f t="shared" si="15"/>
        <v>0</v>
      </c>
      <c r="AH23" s="33"/>
      <c r="AI23" s="1">
        <f t="shared" si="16"/>
        <v>0</v>
      </c>
      <c r="AJ23" s="120">
        <v>8.93433</v>
      </c>
      <c r="AK23" s="1">
        <f t="shared" si="17"/>
        <v>633.9299999999959</v>
      </c>
      <c r="AL23" s="33"/>
      <c r="AM23" s="1">
        <f t="shared" si="18"/>
        <v>0</v>
      </c>
      <c r="AN23" s="120">
        <v>4.05113</v>
      </c>
      <c r="AO23" s="1">
        <f t="shared" si="19"/>
        <v>605.3299999999941</v>
      </c>
      <c r="AP23" s="112"/>
      <c r="AQ23" s="2"/>
      <c r="AT23" s="2"/>
      <c r="AU23" s="129"/>
      <c r="AV23" s="129"/>
      <c r="AW23" s="2"/>
      <c r="AX23" s="2"/>
      <c r="AY23" s="2"/>
      <c r="AZ23" s="129"/>
      <c r="BA23" s="129"/>
      <c r="BB23" s="2"/>
    </row>
    <row r="24" spans="1:54" ht="15" customHeight="1" thickBot="1">
      <c r="A24" s="1">
        <v>15</v>
      </c>
      <c r="B24" s="99"/>
      <c r="C24" s="1">
        <f t="shared" si="0"/>
        <v>0</v>
      </c>
      <c r="D24" s="128">
        <v>2.025</v>
      </c>
      <c r="E24" s="1">
        <f t="shared" si="1"/>
        <v>1783.3199999999883</v>
      </c>
      <c r="F24" s="33">
        <v>1.5986</v>
      </c>
      <c r="G24" s="1">
        <f t="shared" si="2"/>
        <v>0</v>
      </c>
      <c r="H24" s="120">
        <v>3.32025</v>
      </c>
      <c r="I24" s="4">
        <f t="shared" si="3"/>
        <v>1278.420000000022</v>
      </c>
      <c r="J24" s="120">
        <v>2.79598</v>
      </c>
      <c r="K24" s="1">
        <f t="shared" si="4"/>
        <v>17227.98000000002</v>
      </c>
      <c r="L24" s="33"/>
      <c r="M24" s="1">
        <f t="shared" si="5"/>
        <v>0</v>
      </c>
      <c r="N24" s="120">
        <v>9.91083</v>
      </c>
      <c r="O24" s="1">
        <f t="shared" si="6"/>
        <v>11449.680000000093</v>
      </c>
      <c r="P24" s="33"/>
      <c r="Q24" s="1">
        <f t="shared" si="7"/>
        <v>0</v>
      </c>
      <c r="R24" s="120">
        <v>5.93135</v>
      </c>
      <c r="S24" s="1">
        <f t="shared" si="8"/>
        <v>29374.40000000001</v>
      </c>
      <c r="T24" s="33"/>
      <c r="U24" s="1">
        <f t="shared" si="9"/>
        <v>0</v>
      </c>
      <c r="V24" s="120">
        <v>2.99028</v>
      </c>
      <c r="W24" s="1">
        <f t="shared" si="10"/>
        <v>14951.199999999975</v>
      </c>
      <c r="X24" s="33"/>
      <c r="Y24" s="1">
        <f t="shared" si="11"/>
        <v>0</v>
      </c>
      <c r="Z24" s="120">
        <v>70.463</v>
      </c>
      <c r="AA24" s="1">
        <f t="shared" si="12"/>
        <v>13010.79999999922</v>
      </c>
      <c r="AB24" s="33"/>
      <c r="AC24" s="1">
        <f t="shared" si="13"/>
        <v>0</v>
      </c>
      <c r="AD24" s="120">
        <v>6.14045</v>
      </c>
      <c r="AE24" s="1">
        <f t="shared" si="14"/>
        <v>14154.800000000072</v>
      </c>
      <c r="AF24" s="33"/>
      <c r="AG24" s="1">
        <f t="shared" si="15"/>
        <v>0</v>
      </c>
      <c r="AH24" s="33"/>
      <c r="AI24" s="1">
        <f t="shared" si="16"/>
        <v>0</v>
      </c>
      <c r="AJ24" s="120">
        <v>8.98623</v>
      </c>
      <c r="AK24" s="1">
        <f t="shared" si="17"/>
        <v>570.9000000000177</v>
      </c>
      <c r="AL24" s="33"/>
      <c r="AM24" s="1">
        <f t="shared" si="18"/>
        <v>0</v>
      </c>
      <c r="AN24" s="120">
        <v>4.09995</v>
      </c>
      <c r="AO24" s="1">
        <f t="shared" si="19"/>
        <v>537.0200000000009</v>
      </c>
      <c r="AP24" s="112"/>
      <c r="AQ24" s="2"/>
      <c r="AT24" s="2"/>
      <c r="AU24" s="129"/>
      <c r="AV24" s="129"/>
      <c r="AW24" s="2"/>
      <c r="AX24" s="2"/>
      <c r="AY24" s="2"/>
      <c r="AZ24" s="129"/>
      <c r="BA24" s="129"/>
      <c r="BB24" s="2"/>
    </row>
    <row r="25" spans="1:54" ht="15" customHeight="1" thickBot="1">
      <c r="A25" s="1">
        <v>16</v>
      </c>
      <c r="B25" s="99"/>
      <c r="C25" s="1">
        <f t="shared" si="0"/>
        <v>0</v>
      </c>
      <c r="D25" s="128">
        <v>2.04968</v>
      </c>
      <c r="E25" s="1">
        <f t="shared" si="1"/>
        <v>1628.8800000000024</v>
      </c>
      <c r="F25" s="33">
        <v>1.5986</v>
      </c>
      <c r="G25" s="1">
        <f t="shared" si="2"/>
        <v>0</v>
      </c>
      <c r="H25" s="120">
        <v>3.33885</v>
      </c>
      <c r="I25" s="4">
        <f t="shared" si="3"/>
        <v>1227.599999999982</v>
      </c>
      <c r="J25" s="120">
        <v>2.93043</v>
      </c>
      <c r="K25" s="1">
        <f t="shared" si="4"/>
        <v>8873.699999999983</v>
      </c>
      <c r="L25" s="33"/>
      <c r="M25" s="1">
        <f t="shared" si="5"/>
        <v>0</v>
      </c>
      <c r="N25" s="120">
        <v>10.06058</v>
      </c>
      <c r="O25" s="1">
        <f t="shared" si="6"/>
        <v>9883.499999999945</v>
      </c>
      <c r="P25" s="33"/>
      <c r="Q25" s="1">
        <f t="shared" si="7"/>
        <v>0</v>
      </c>
      <c r="R25" s="120">
        <v>6.2613</v>
      </c>
      <c r="S25" s="1">
        <f t="shared" si="8"/>
        <v>29035.600000000017</v>
      </c>
      <c r="T25" s="33"/>
      <c r="U25" s="1">
        <f t="shared" si="9"/>
        <v>0</v>
      </c>
      <c r="V25" s="120">
        <v>3.1494</v>
      </c>
      <c r="W25" s="1">
        <f t="shared" si="10"/>
        <v>14002.560000000014</v>
      </c>
      <c r="X25" s="33"/>
      <c r="Y25" s="1">
        <f t="shared" si="11"/>
        <v>0</v>
      </c>
      <c r="Z25" s="120">
        <v>70.58558</v>
      </c>
      <c r="AA25" s="1">
        <f t="shared" si="12"/>
        <v>10787.039999999934</v>
      </c>
      <c r="AB25" s="33"/>
      <c r="AC25" s="1">
        <f t="shared" si="13"/>
        <v>0</v>
      </c>
      <c r="AD25" s="120">
        <v>6.27633</v>
      </c>
      <c r="AE25" s="1">
        <f t="shared" si="14"/>
        <v>11957.439999999942</v>
      </c>
      <c r="AF25" s="33"/>
      <c r="AG25" s="1">
        <f t="shared" si="15"/>
        <v>0</v>
      </c>
      <c r="AH25" s="33"/>
      <c r="AI25" s="1">
        <f t="shared" si="16"/>
        <v>0</v>
      </c>
      <c r="AJ25" s="120">
        <v>9.03995</v>
      </c>
      <c r="AK25" s="1">
        <f t="shared" si="17"/>
        <v>590.9199999999828</v>
      </c>
      <c r="AL25" s="33"/>
      <c r="AM25" s="1">
        <f t="shared" si="18"/>
        <v>0</v>
      </c>
      <c r="AN25" s="120">
        <v>4.15178</v>
      </c>
      <c r="AO25" s="1">
        <f t="shared" si="19"/>
        <v>570.1299999999981</v>
      </c>
      <c r="AP25" s="112"/>
      <c r="AQ25" s="2"/>
      <c r="AT25" s="2"/>
      <c r="AU25" s="129"/>
      <c r="AV25" s="129"/>
      <c r="AW25" s="2"/>
      <c r="AX25" s="2"/>
      <c r="AY25" s="2"/>
      <c r="AZ25" s="129"/>
      <c r="BA25" s="129"/>
      <c r="BB25" s="2"/>
    </row>
    <row r="26" spans="1:54" ht="15" customHeight="1" thickBot="1">
      <c r="A26" s="1">
        <v>17</v>
      </c>
      <c r="B26" s="99"/>
      <c r="C26" s="1">
        <f t="shared" si="0"/>
        <v>0</v>
      </c>
      <c r="D26" s="128">
        <v>2.0686</v>
      </c>
      <c r="E26" s="1">
        <f t="shared" si="1"/>
        <v>1248.7200000000032</v>
      </c>
      <c r="F26" s="33">
        <v>1.59898</v>
      </c>
      <c r="G26" s="1">
        <f t="shared" si="2"/>
        <v>25.0800000000031</v>
      </c>
      <c r="H26" s="120">
        <v>3.34215</v>
      </c>
      <c r="I26" s="4">
        <f t="shared" si="3"/>
        <v>217.80000000001996</v>
      </c>
      <c r="J26" s="120">
        <v>3.08733</v>
      </c>
      <c r="K26" s="1">
        <f t="shared" si="4"/>
        <v>10355.400000000018</v>
      </c>
      <c r="L26" s="33"/>
      <c r="M26" s="1">
        <f t="shared" si="5"/>
        <v>0</v>
      </c>
      <c r="N26" s="120">
        <v>10.1963</v>
      </c>
      <c r="O26" s="1">
        <f t="shared" si="6"/>
        <v>8957.520000000062</v>
      </c>
      <c r="P26" s="33"/>
      <c r="Q26" s="1">
        <f t="shared" si="7"/>
        <v>0</v>
      </c>
      <c r="R26" s="120">
        <v>6.57498</v>
      </c>
      <c r="S26" s="1">
        <f t="shared" si="8"/>
        <v>27603.83999999998</v>
      </c>
      <c r="T26" s="33"/>
      <c r="U26" s="1">
        <f t="shared" si="9"/>
        <v>0</v>
      </c>
      <c r="V26" s="120">
        <v>3.2702</v>
      </c>
      <c r="W26" s="1">
        <f t="shared" si="10"/>
        <v>10630.400000000001</v>
      </c>
      <c r="X26" s="33"/>
      <c r="Y26" s="1">
        <f t="shared" si="11"/>
        <v>0</v>
      </c>
      <c r="Z26" s="120">
        <v>70.70115</v>
      </c>
      <c r="AA26" s="1">
        <f t="shared" si="12"/>
        <v>10170.160000000466</v>
      </c>
      <c r="AB26" s="33"/>
      <c r="AC26" s="1">
        <f t="shared" si="13"/>
        <v>0</v>
      </c>
      <c r="AD26" s="120">
        <v>6.39213</v>
      </c>
      <c r="AE26" s="1">
        <f t="shared" si="14"/>
        <v>10190.40000000001</v>
      </c>
      <c r="AF26" s="33"/>
      <c r="AG26" s="1">
        <f t="shared" si="15"/>
        <v>0</v>
      </c>
      <c r="AH26" s="33"/>
      <c r="AI26" s="1">
        <f t="shared" si="16"/>
        <v>0</v>
      </c>
      <c r="AJ26" s="120">
        <v>9.0733</v>
      </c>
      <c r="AK26" s="1">
        <f t="shared" si="17"/>
        <v>366.8500000000048</v>
      </c>
      <c r="AL26" s="33"/>
      <c r="AM26" s="1">
        <f t="shared" si="18"/>
        <v>0</v>
      </c>
      <c r="AN26" s="120">
        <v>4.18598</v>
      </c>
      <c r="AO26" s="1">
        <f t="shared" si="19"/>
        <v>376.20000000000255</v>
      </c>
      <c r="AP26" s="112"/>
      <c r="AQ26" s="2"/>
      <c r="AT26" s="2"/>
      <c r="AU26" s="129"/>
      <c r="AV26" s="129"/>
      <c r="AW26" s="2"/>
      <c r="AX26" s="2"/>
      <c r="AY26" s="2"/>
      <c r="AZ26" s="129"/>
      <c r="BA26" s="129"/>
      <c r="BB26" s="2"/>
    </row>
    <row r="27" spans="1:54" ht="15" customHeight="1" thickBot="1">
      <c r="A27" s="1">
        <v>18</v>
      </c>
      <c r="B27" s="99"/>
      <c r="C27" s="1">
        <f t="shared" si="0"/>
        <v>0</v>
      </c>
      <c r="D27" s="128">
        <v>2.0907</v>
      </c>
      <c r="E27" s="1">
        <f t="shared" si="1"/>
        <v>1458.6000000000006</v>
      </c>
      <c r="F27" s="33">
        <v>1.5995</v>
      </c>
      <c r="G27" s="1">
        <f t="shared" si="2"/>
        <v>34.31999999999036</v>
      </c>
      <c r="H27" s="120">
        <v>3.34368</v>
      </c>
      <c r="I27" s="4">
        <f t="shared" si="3"/>
        <v>100.97999999998741</v>
      </c>
      <c r="J27" s="120">
        <v>3.24383</v>
      </c>
      <c r="K27" s="1">
        <f t="shared" si="4"/>
        <v>10328.99999999999</v>
      </c>
      <c r="L27" s="33"/>
      <c r="M27" s="1">
        <f t="shared" si="5"/>
        <v>0</v>
      </c>
      <c r="N27" s="120">
        <v>10.33303</v>
      </c>
      <c r="O27" s="1">
        <f t="shared" si="6"/>
        <v>9024.18</v>
      </c>
      <c r="P27" s="33"/>
      <c r="Q27" s="1">
        <f t="shared" si="7"/>
        <v>0</v>
      </c>
      <c r="R27" s="120">
        <v>6.89843</v>
      </c>
      <c r="S27" s="1">
        <f t="shared" si="8"/>
        <v>28463.60000000002</v>
      </c>
      <c r="T27" s="33"/>
      <c r="U27" s="1">
        <f t="shared" si="9"/>
        <v>0</v>
      </c>
      <c r="V27" s="120">
        <v>3.3834</v>
      </c>
      <c r="W27" s="1">
        <f t="shared" si="10"/>
        <v>9961.599999999997</v>
      </c>
      <c r="X27" s="33"/>
      <c r="Y27" s="1">
        <f t="shared" si="11"/>
        <v>0</v>
      </c>
      <c r="Z27" s="120">
        <v>70.81615</v>
      </c>
      <c r="AA27" s="1">
        <f t="shared" si="12"/>
        <v>10119.999999999549</v>
      </c>
      <c r="AB27" s="33"/>
      <c r="AC27" s="1">
        <f t="shared" si="13"/>
        <v>0</v>
      </c>
      <c r="AD27" s="120">
        <v>6.5095</v>
      </c>
      <c r="AE27" s="1">
        <f t="shared" si="14"/>
        <v>10328.560000000018</v>
      </c>
      <c r="AF27" s="33"/>
      <c r="AG27" s="1">
        <f t="shared" si="15"/>
        <v>0</v>
      </c>
      <c r="AH27" s="33"/>
      <c r="AI27" s="1">
        <f t="shared" si="16"/>
        <v>0</v>
      </c>
      <c r="AJ27" s="120">
        <v>9.10508</v>
      </c>
      <c r="AK27" s="1">
        <f t="shared" si="17"/>
        <v>349.57999999999424</v>
      </c>
      <c r="AL27" s="33"/>
      <c r="AM27" s="1">
        <f t="shared" si="18"/>
        <v>0</v>
      </c>
      <c r="AN27" s="120">
        <v>4.2151</v>
      </c>
      <c r="AO27" s="1">
        <f t="shared" si="19"/>
        <v>320.31999999999795</v>
      </c>
      <c r="AP27" s="112"/>
      <c r="AQ27" s="2"/>
      <c r="AT27" s="2"/>
      <c r="AU27" s="129"/>
      <c r="AV27" s="129"/>
      <c r="AW27" s="2"/>
      <c r="AX27" s="2"/>
      <c r="AY27" s="2"/>
      <c r="AZ27" s="129"/>
      <c r="BA27" s="129"/>
      <c r="BB27" s="2"/>
    </row>
    <row r="28" spans="1:54" ht="15" customHeight="1" thickBot="1">
      <c r="A28" s="1">
        <v>19</v>
      </c>
      <c r="B28" s="99"/>
      <c r="C28" s="1">
        <f t="shared" si="0"/>
        <v>0</v>
      </c>
      <c r="D28" s="128">
        <v>2.11493</v>
      </c>
      <c r="E28" s="1">
        <f t="shared" si="1"/>
        <v>1599.180000000013</v>
      </c>
      <c r="F28" s="33">
        <v>1.60128</v>
      </c>
      <c r="G28" s="1">
        <f t="shared" si="2"/>
        <v>117.48000000000758</v>
      </c>
      <c r="H28" s="120">
        <v>3.34393</v>
      </c>
      <c r="I28" s="4">
        <f t="shared" si="3"/>
        <v>16.499999999990855</v>
      </c>
      <c r="J28" s="120">
        <v>3.4383</v>
      </c>
      <c r="K28" s="1">
        <f t="shared" si="4"/>
        <v>12835.019999999995</v>
      </c>
      <c r="L28" s="33"/>
      <c r="M28" s="1">
        <f t="shared" si="5"/>
        <v>0</v>
      </c>
      <c r="N28" s="120">
        <v>10.48873</v>
      </c>
      <c r="O28" s="1">
        <f t="shared" si="6"/>
        <v>10276.199999999968</v>
      </c>
      <c r="P28" s="33"/>
      <c r="Q28" s="1">
        <f t="shared" si="7"/>
        <v>0</v>
      </c>
      <c r="R28" s="120">
        <v>7.24495</v>
      </c>
      <c r="S28" s="1">
        <f t="shared" si="8"/>
        <v>30493.759999999995</v>
      </c>
      <c r="T28" s="33"/>
      <c r="U28" s="1">
        <f t="shared" si="9"/>
        <v>0</v>
      </c>
      <c r="V28" s="120">
        <v>3.51733</v>
      </c>
      <c r="W28" s="1">
        <f t="shared" si="10"/>
        <v>11785.83999999999</v>
      </c>
      <c r="X28" s="33"/>
      <c r="Y28" s="1">
        <f t="shared" si="11"/>
        <v>0</v>
      </c>
      <c r="Z28" s="120">
        <v>70.9379</v>
      </c>
      <c r="AA28" s="1">
        <f t="shared" si="12"/>
        <v>10714.00000000051</v>
      </c>
      <c r="AB28" s="33"/>
      <c r="AC28" s="1">
        <f t="shared" si="13"/>
        <v>0</v>
      </c>
      <c r="AD28" s="120">
        <v>6.66298</v>
      </c>
      <c r="AE28" s="1">
        <f t="shared" si="14"/>
        <v>13506.240000000005</v>
      </c>
      <c r="AF28" s="33"/>
      <c r="AG28" s="1">
        <f t="shared" si="15"/>
        <v>0</v>
      </c>
      <c r="AH28" s="33"/>
      <c r="AI28" s="1">
        <f t="shared" si="16"/>
        <v>0</v>
      </c>
      <c r="AJ28" s="120">
        <v>9.14005</v>
      </c>
      <c r="AK28" s="1">
        <f t="shared" si="17"/>
        <v>384.67000000001406</v>
      </c>
      <c r="AL28" s="33"/>
      <c r="AM28" s="1">
        <f t="shared" si="18"/>
        <v>0</v>
      </c>
      <c r="AN28" s="120">
        <v>4.24413</v>
      </c>
      <c r="AO28" s="1">
        <f t="shared" si="19"/>
        <v>319.3300000000061</v>
      </c>
      <c r="AP28" s="112"/>
      <c r="AQ28" s="2"/>
      <c r="AT28" s="2"/>
      <c r="AU28" s="129"/>
      <c r="AV28" s="129"/>
      <c r="AW28" s="2"/>
      <c r="AX28" s="2"/>
      <c r="AY28" s="2"/>
      <c r="AZ28" s="129"/>
      <c r="BA28" s="129"/>
      <c r="BB28" s="2"/>
    </row>
    <row r="29" spans="1:54" ht="15" customHeight="1" thickBot="1">
      <c r="A29" s="1">
        <v>20</v>
      </c>
      <c r="B29" s="99"/>
      <c r="C29" s="1">
        <f t="shared" si="0"/>
        <v>0</v>
      </c>
      <c r="D29" s="128">
        <v>2.13923</v>
      </c>
      <c r="E29" s="1">
        <f t="shared" si="1"/>
        <v>1603.7999999999845</v>
      </c>
      <c r="F29" s="33">
        <v>1.60408</v>
      </c>
      <c r="G29" s="1">
        <f t="shared" si="2"/>
        <v>184.7999999999943</v>
      </c>
      <c r="H29" s="120">
        <v>3.34448</v>
      </c>
      <c r="I29" s="4">
        <f t="shared" si="3"/>
        <v>36.30000000000333</v>
      </c>
      <c r="J29" s="120">
        <v>3.64328</v>
      </c>
      <c r="K29" s="1">
        <f t="shared" si="4"/>
        <v>13528.679999999997</v>
      </c>
      <c r="L29" s="33"/>
      <c r="M29" s="1">
        <f t="shared" si="5"/>
        <v>0</v>
      </c>
      <c r="N29" s="120">
        <v>10.64178</v>
      </c>
      <c r="O29" s="1">
        <f t="shared" si="6"/>
        <v>10101.300000000023</v>
      </c>
      <c r="P29" s="33"/>
      <c r="Q29" s="1">
        <f t="shared" si="7"/>
        <v>0</v>
      </c>
      <c r="R29" s="120">
        <v>7.61635</v>
      </c>
      <c r="S29" s="1">
        <f t="shared" si="8"/>
        <v>32683.199999999957</v>
      </c>
      <c r="T29" s="33"/>
      <c r="U29" s="1">
        <f t="shared" si="9"/>
        <v>0</v>
      </c>
      <c r="V29" s="120">
        <v>3.6938</v>
      </c>
      <c r="W29" s="1">
        <f t="shared" si="10"/>
        <v>15529.360000000011</v>
      </c>
      <c r="X29" s="33"/>
      <c r="Y29" s="1">
        <f t="shared" si="11"/>
        <v>0</v>
      </c>
      <c r="Z29" s="120">
        <v>71.05503</v>
      </c>
      <c r="AA29" s="1">
        <f t="shared" si="12"/>
        <v>10307.44000000027</v>
      </c>
      <c r="AB29" s="33"/>
      <c r="AC29" s="1">
        <f t="shared" si="13"/>
        <v>0</v>
      </c>
      <c r="AD29" s="120">
        <v>6.81768</v>
      </c>
      <c r="AE29" s="1">
        <f t="shared" si="14"/>
        <v>13613.600000000006</v>
      </c>
      <c r="AF29" s="33"/>
      <c r="AG29" s="1">
        <f t="shared" si="15"/>
        <v>0</v>
      </c>
      <c r="AH29" s="33"/>
      <c r="AI29" s="1">
        <f t="shared" si="16"/>
        <v>0</v>
      </c>
      <c r="AJ29" s="120">
        <v>9.1711</v>
      </c>
      <c r="AK29" s="1">
        <f t="shared" si="17"/>
        <v>341.5499999999856</v>
      </c>
      <c r="AL29" s="33"/>
      <c r="AM29" s="1">
        <f t="shared" si="18"/>
        <v>0</v>
      </c>
      <c r="AN29" s="120">
        <v>4.26953</v>
      </c>
      <c r="AO29" s="1">
        <f t="shared" si="19"/>
        <v>279.39999999999367</v>
      </c>
      <c r="AP29" s="112"/>
      <c r="AQ29" s="2"/>
      <c r="AT29" s="2"/>
      <c r="AU29" s="129"/>
      <c r="AV29" s="129"/>
      <c r="AW29" s="2"/>
      <c r="AX29" s="2"/>
      <c r="AY29" s="2"/>
      <c r="AZ29" s="129"/>
      <c r="BA29" s="129"/>
      <c r="BB29" s="2"/>
    </row>
    <row r="30" spans="1:54" ht="15" customHeight="1" thickBot="1">
      <c r="A30" s="1">
        <v>21</v>
      </c>
      <c r="B30" s="99"/>
      <c r="C30" s="1">
        <f t="shared" si="0"/>
        <v>0</v>
      </c>
      <c r="D30" s="128">
        <v>2.16355</v>
      </c>
      <c r="E30" s="1">
        <f t="shared" si="1"/>
        <v>1605.1199999999933</v>
      </c>
      <c r="F30" s="33">
        <v>1.60535</v>
      </c>
      <c r="G30" s="1">
        <f t="shared" si="2"/>
        <v>83.82000000000689</v>
      </c>
      <c r="H30" s="120">
        <v>3.34528</v>
      </c>
      <c r="I30" s="4">
        <f t="shared" si="3"/>
        <v>52.799999999994185</v>
      </c>
      <c r="J30" s="120">
        <v>3.8433</v>
      </c>
      <c r="K30" s="1">
        <f t="shared" si="4"/>
        <v>13201.32000000002</v>
      </c>
      <c r="L30" s="33"/>
      <c r="M30" s="1">
        <f t="shared" si="5"/>
        <v>0</v>
      </c>
      <c r="N30" s="120">
        <v>10.80675</v>
      </c>
      <c r="O30" s="1">
        <f t="shared" si="6"/>
        <v>10888.019999999902</v>
      </c>
      <c r="P30" s="33"/>
      <c r="Q30" s="1">
        <f t="shared" si="7"/>
        <v>0</v>
      </c>
      <c r="R30" s="120">
        <v>7.9727</v>
      </c>
      <c r="S30" s="1">
        <f t="shared" si="8"/>
        <v>31358.799999999996</v>
      </c>
      <c r="T30" s="33"/>
      <c r="U30" s="1">
        <f t="shared" si="9"/>
        <v>0</v>
      </c>
      <c r="V30" s="120">
        <v>3.85115</v>
      </c>
      <c r="W30" s="1">
        <f t="shared" si="10"/>
        <v>13846.800000000008</v>
      </c>
      <c r="X30" s="33"/>
      <c r="Y30" s="1">
        <f t="shared" si="11"/>
        <v>0</v>
      </c>
      <c r="Z30" s="120">
        <v>71.17333</v>
      </c>
      <c r="AA30" s="1">
        <f t="shared" si="12"/>
        <v>10410.400000000436</v>
      </c>
      <c r="AB30" s="33"/>
      <c r="AC30" s="1">
        <f t="shared" si="13"/>
        <v>0</v>
      </c>
      <c r="AD30" s="120">
        <v>6.9727</v>
      </c>
      <c r="AE30" s="1">
        <f t="shared" si="14"/>
        <v>13641.759999999955</v>
      </c>
      <c r="AF30" s="33"/>
      <c r="AG30" s="1">
        <f t="shared" si="15"/>
        <v>0</v>
      </c>
      <c r="AH30" s="33"/>
      <c r="AI30" s="1">
        <f t="shared" si="16"/>
        <v>0</v>
      </c>
      <c r="AJ30" s="120">
        <v>9.20353</v>
      </c>
      <c r="AK30" s="1">
        <f t="shared" si="17"/>
        <v>356.7300000000166</v>
      </c>
      <c r="AL30" s="33"/>
      <c r="AM30" s="1">
        <f t="shared" si="18"/>
        <v>0</v>
      </c>
      <c r="AN30" s="120">
        <v>4.2959</v>
      </c>
      <c r="AO30" s="1">
        <f t="shared" si="19"/>
        <v>290.07000000000005</v>
      </c>
      <c r="AP30" s="112"/>
      <c r="AQ30" s="2"/>
      <c r="AT30" s="2"/>
      <c r="AU30" s="129"/>
      <c r="AV30" s="129"/>
      <c r="AW30" s="2"/>
      <c r="AX30" s="2"/>
      <c r="AY30" s="2"/>
      <c r="AZ30" s="129"/>
      <c r="BA30" s="129"/>
      <c r="BB30" s="2"/>
    </row>
    <row r="31" spans="1:54" ht="15" customHeight="1" thickBot="1">
      <c r="A31" s="1">
        <v>22</v>
      </c>
      <c r="B31" s="99"/>
      <c r="C31" s="1">
        <f t="shared" si="0"/>
        <v>0</v>
      </c>
      <c r="D31" s="128">
        <v>2.2013</v>
      </c>
      <c r="E31" s="1">
        <f t="shared" si="1"/>
        <v>2491.499999999997</v>
      </c>
      <c r="F31" s="33">
        <v>1.60535</v>
      </c>
      <c r="G31" s="1">
        <f t="shared" si="2"/>
        <v>0</v>
      </c>
      <c r="H31" s="120">
        <v>3.37898</v>
      </c>
      <c r="I31" s="4">
        <f t="shared" si="3"/>
        <v>2224.2000000000044</v>
      </c>
      <c r="J31" s="120">
        <v>4.04335</v>
      </c>
      <c r="K31" s="1">
        <f t="shared" si="4"/>
        <v>13203.300000000005</v>
      </c>
      <c r="L31" s="33"/>
      <c r="M31" s="1">
        <f t="shared" si="5"/>
        <v>0</v>
      </c>
      <c r="N31" s="120">
        <v>10.9857</v>
      </c>
      <c r="O31" s="1">
        <f t="shared" si="6"/>
        <v>11810.700000000026</v>
      </c>
      <c r="P31" s="33"/>
      <c r="Q31" s="1">
        <f t="shared" si="7"/>
        <v>0</v>
      </c>
      <c r="R31" s="120">
        <v>8.33078</v>
      </c>
      <c r="S31" s="1">
        <f t="shared" si="8"/>
        <v>31511.040000000095</v>
      </c>
      <c r="T31" s="33"/>
      <c r="U31" s="1">
        <f t="shared" si="9"/>
        <v>0</v>
      </c>
      <c r="V31" s="120">
        <v>4.02118</v>
      </c>
      <c r="W31" s="1">
        <f t="shared" si="10"/>
        <v>14962.64000000001</v>
      </c>
      <c r="X31" s="33"/>
      <c r="Y31" s="1">
        <f t="shared" si="11"/>
        <v>0</v>
      </c>
      <c r="Z31" s="120">
        <v>71.2929</v>
      </c>
      <c r="AA31" s="1">
        <f t="shared" si="12"/>
        <v>10522.159999999643</v>
      </c>
      <c r="AB31" s="33"/>
      <c r="AC31" s="1">
        <f t="shared" si="13"/>
        <v>0</v>
      </c>
      <c r="AD31" s="120">
        <v>7.1259</v>
      </c>
      <c r="AE31" s="1">
        <f t="shared" si="14"/>
        <v>13481.6</v>
      </c>
      <c r="AF31" s="33"/>
      <c r="AG31" s="1">
        <f t="shared" si="15"/>
        <v>0</v>
      </c>
      <c r="AH31" s="33"/>
      <c r="AI31" s="1">
        <f t="shared" si="16"/>
        <v>0</v>
      </c>
      <c r="AJ31" s="120">
        <v>9.2343</v>
      </c>
      <c r="AK31" s="1">
        <f t="shared" si="17"/>
        <v>338.46999999998496</v>
      </c>
      <c r="AL31" s="33"/>
      <c r="AM31" s="1">
        <f t="shared" si="18"/>
        <v>0</v>
      </c>
      <c r="AN31" s="120">
        <v>4.32275</v>
      </c>
      <c r="AO31" s="1">
        <f t="shared" si="19"/>
        <v>295.3500000000053</v>
      </c>
      <c r="AP31" s="112"/>
      <c r="AQ31" s="2"/>
      <c r="AT31" s="2"/>
      <c r="AU31" s="129"/>
      <c r="AV31" s="129"/>
      <c r="AW31" s="2"/>
      <c r="AX31" s="2"/>
      <c r="AY31" s="2"/>
      <c r="AZ31" s="129"/>
      <c r="BA31" s="129"/>
      <c r="BB31" s="2"/>
    </row>
    <row r="32" spans="1:54" ht="15" customHeight="1" thickBot="1">
      <c r="A32" s="1">
        <v>23</v>
      </c>
      <c r="B32" s="99"/>
      <c r="C32" s="1">
        <f t="shared" si="0"/>
        <v>0</v>
      </c>
      <c r="D32" s="128">
        <v>2.24048</v>
      </c>
      <c r="E32" s="1">
        <f t="shared" si="1"/>
        <v>2585.8799999999997</v>
      </c>
      <c r="F32" s="33">
        <v>1.60535</v>
      </c>
      <c r="G32" s="1">
        <f t="shared" si="2"/>
        <v>0</v>
      </c>
      <c r="H32" s="120">
        <v>3.41095</v>
      </c>
      <c r="I32" s="4">
        <f t="shared" si="3"/>
        <v>2110.020000000018</v>
      </c>
      <c r="J32" s="120">
        <v>4.22785</v>
      </c>
      <c r="K32" s="1">
        <f t="shared" si="4"/>
        <v>12176.999999999993</v>
      </c>
      <c r="L32" s="33"/>
      <c r="M32" s="1">
        <f t="shared" si="5"/>
        <v>0</v>
      </c>
      <c r="N32" s="120">
        <v>11.17443</v>
      </c>
      <c r="O32" s="1">
        <f t="shared" si="6"/>
        <v>12456.179999999975</v>
      </c>
      <c r="P32" s="33"/>
      <c r="Q32" s="1">
        <f t="shared" si="7"/>
        <v>0</v>
      </c>
      <c r="R32" s="120">
        <v>8.67575</v>
      </c>
      <c r="S32" s="1">
        <f t="shared" si="8"/>
        <v>30357.36</v>
      </c>
      <c r="T32" s="33"/>
      <c r="U32" s="1">
        <f t="shared" si="9"/>
        <v>0</v>
      </c>
      <c r="V32" s="120">
        <v>4.19273</v>
      </c>
      <c r="W32" s="1">
        <f t="shared" si="10"/>
        <v>15096.399999999989</v>
      </c>
      <c r="X32" s="33"/>
      <c r="Y32" s="1">
        <f t="shared" si="11"/>
        <v>0</v>
      </c>
      <c r="Z32" s="120">
        <v>71.42248</v>
      </c>
      <c r="AA32" s="1">
        <f t="shared" si="12"/>
        <v>11403.039999999124</v>
      </c>
      <c r="AB32" s="33"/>
      <c r="AC32" s="1">
        <f t="shared" si="13"/>
        <v>0</v>
      </c>
      <c r="AD32" s="120">
        <v>7.28745</v>
      </c>
      <c r="AE32" s="1">
        <f t="shared" si="14"/>
        <v>14216.400000000007</v>
      </c>
      <c r="AF32" s="33"/>
      <c r="AG32" s="1">
        <f t="shared" si="15"/>
        <v>0</v>
      </c>
      <c r="AH32" s="33"/>
      <c r="AI32" s="1">
        <f t="shared" si="16"/>
        <v>0</v>
      </c>
      <c r="AJ32" s="120">
        <v>9.2623</v>
      </c>
      <c r="AK32" s="1">
        <f t="shared" si="17"/>
        <v>308.0000000000052</v>
      </c>
      <c r="AL32" s="33"/>
      <c r="AM32" s="1">
        <f t="shared" si="18"/>
        <v>0</v>
      </c>
      <c r="AN32" s="120">
        <v>4.34953</v>
      </c>
      <c r="AO32" s="1">
        <f t="shared" si="19"/>
        <v>294.5799999999954</v>
      </c>
      <c r="AP32" s="112"/>
      <c r="AQ32" s="2"/>
      <c r="AT32" s="2"/>
      <c r="AU32" s="129"/>
      <c r="AV32" s="129"/>
      <c r="AW32" s="2"/>
      <c r="AX32" s="2"/>
      <c r="AY32" s="2"/>
      <c r="AZ32" s="129"/>
      <c r="BA32" s="129"/>
      <c r="BB32" s="2"/>
    </row>
    <row r="33" spans="1:54" ht="15" customHeight="1" thickBot="1">
      <c r="A33" s="1">
        <v>24</v>
      </c>
      <c r="B33" s="99"/>
      <c r="C33" s="1">
        <f t="shared" si="0"/>
        <v>0</v>
      </c>
      <c r="D33" s="128">
        <v>2.24658</v>
      </c>
      <c r="E33" s="1">
        <f t="shared" si="1"/>
        <v>402.5999999999996</v>
      </c>
      <c r="F33" s="33">
        <v>1.60758</v>
      </c>
      <c r="G33" s="1">
        <f t="shared" si="2"/>
        <v>147.179999999997</v>
      </c>
      <c r="H33" s="120">
        <v>3.41403</v>
      </c>
      <c r="I33" s="4">
        <f t="shared" si="3"/>
        <v>203.2799999999835</v>
      </c>
      <c r="J33" s="120">
        <v>4.35685</v>
      </c>
      <c r="K33" s="1">
        <f t="shared" si="4"/>
        <v>8513.99999999997</v>
      </c>
      <c r="L33" s="33"/>
      <c r="M33" s="1">
        <f t="shared" si="5"/>
        <v>0</v>
      </c>
      <c r="N33" s="120">
        <v>11.34613</v>
      </c>
      <c r="O33" s="1">
        <f t="shared" si="6"/>
        <v>11332.200000000086</v>
      </c>
      <c r="P33" s="33"/>
      <c r="Q33" s="1">
        <f t="shared" si="7"/>
        <v>0</v>
      </c>
      <c r="R33" s="120">
        <v>8.99975</v>
      </c>
      <c r="S33" s="1">
        <f t="shared" si="8"/>
        <v>28511.999999999985</v>
      </c>
      <c r="T33" s="33"/>
      <c r="U33" s="1">
        <f t="shared" si="9"/>
        <v>0</v>
      </c>
      <c r="V33" s="120">
        <v>4.36095</v>
      </c>
      <c r="W33" s="1">
        <f t="shared" si="10"/>
        <v>14803.359999999984</v>
      </c>
      <c r="X33" s="33"/>
      <c r="Y33" s="1">
        <f t="shared" si="11"/>
        <v>0</v>
      </c>
      <c r="Z33" s="120">
        <v>71.5549</v>
      </c>
      <c r="AA33" s="1">
        <f t="shared" si="12"/>
        <v>11652.960000000916</v>
      </c>
      <c r="AB33" s="33"/>
      <c r="AC33" s="1">
        <f t="shared" si="13"/>
        <v>0</v>
      </c>
      <c r="AD33" s="120">
        <v>7.4068</v>
      </c>
      <c r="AE33" s="1">
        <f t="shared" si="14"/>
        <v>10502.799999999987</v>
      </c>
      <c r="AF33" s="33"/>
      <c r="AG33" s="1">
        <f t="shared" si="15"/>
        <v>0</v>
      </c>
      <c r="AH33" s="33"/>
      <c r="AI33" s="1">
        <f t="shared" si="16"/>
        <v>0</v>
      </c>
      <c r="AJ33" s="120">
        <v>9.28973</v>
      </c>
      <c r="AK33" s="1">
        <f t="shared" si="17"/>
        <v>301.73000000000803</v>
      </c>
      <c r="AL33" s="33"/>
      <c r="AM33" s="1">
        <f t="shared" si="18"/>
        <v>0</v>
      </c>
      <c r="AN33" s="120">
        <v>4.37873</v>
      </c>
      <c r="AO33" s="1">
        <f t="shared" si="19"/>
        <v>321.2000000000037</v>
      </c>
      <c r="AP33" s="112"/>
      <c r="AQ33" s="2"/>
      <c r="AT33" s="2"/>
      <c r="AU33" s="129"/>
      <c r="AV33" s="129"/>
      <c r="AW33" s="2"/>
      <c r="AX33" s="2"/>
      <c r="AY33" s="2"/>
      <c r="AZ33" s="129"/>
      <c r="BA33" s="129"/>
      <c r="BB33" s="2"/>
    </row>
    <row r="34" spans="1:54" ht="15" customHeight="1" thickBot="1">
      <c r="A34" s="1">
        <v>1</v>
      </c>
      <c r="B34" s="99"/>
      <c r="C34" s="1">
        <f t="shared" si="0"/>
        <v>0</v>
      </c>
      <c r="D34" s="128">
        <v>2.24723</v>
      </c>
      <c r="E34" s="1">
        <f t="shared" si="1"/>
        <v>42.90000000001726</v>
      </c>
      <c r="F34" s="33">
        <v>1.61028</v>
      </c>
      <c r="G34" s="1">
        <f t="shared" si="2"/>
        <v>178.19999999999504</v>
      </c>
      <c r="H34" s="120">
        <v>3.41403</v>
      </c>
      <c r="I34" s="4">
        <f t="shared" si="3"/>
        <v>0</v>
      </c>
      <c r="J34" s="120">
        <v>4.46488</v>
      </c>
      <c r="K34" s="1">
        <f t="shared" si="4"/>
        <v>7129.98000000002</v>
      </c>
      <c r="L34" s="33"/>
      <c r="M34" s="1">
        <f t="shared" si="5"/>
        <v>0</v>
      </c>
      <c r="N34" s="120">
        <v>11.49013</v>
      </c>
      <c r="O34" s="1">
        <f t="shared" si="6"/>
        <v>9504.00000000001</v>
      </c>
      <c r="P34" s="33"/>
      <c r="Q34" s="1">
        <f t="shared" si="7"/>
        <v>0</v>
      </c>
      <c r="R34" s="120">
        <v>9.31408</v>
      </c>
      <c r="S34" s="1">
        <f t="shared" si="8"/>
        <v>27661.04</v>
      </c>
      <c r="T34" s="33"/>
      <c r="U34" s="1">
        <f t="shared" si="9"/>
        <v>0</v>
      </c>
      <c r="V34" s="120">
        <v>4.5341</v>
      </c>
      <c r="W34" s="1">
        <f t="shared" si="10"/>
        <v>15237.199999999973</v>
      </c>
      <c r="X34" s="33"/>
      <c r="Y34" s="1">
        <f t="shared" si="11"/>
        <v>0</v>
      </c>
      <c r="Z34" s="120">
        <v>71.6672</v>
      </c>
      <c r="AA34" s="1">
        <f t="shared" si="12"/>
        <v>9882.399999999165</v>
      </c>
      <c r="AB34" s="33"/>
      <c r="AC34" s="1">
        <f t="shared" si="13"/>
        <v>0</v>
      </c>
      <c r="AD34" s="120">
        <v>7.48493</v>
      </c>
      <c r="AE34" s="1">
        <f t="shared" si="14"/>
        <v>6875.440000000061</v>
      </c>
      <c r="AF34" s="33"/>
      <c r="AG34" s="1">
        <f t="shared" si="15"/>
        <v>0</v>
      </c>
      <c r="AH34" s="33"/>
      <c r="AI34" s="1">
        <f t="shared" si="16"/>
        <v>0</v>
      </c>
      <c r="AJ34" s="120">
        <v>9.31748</v>
      </c>
      <c r="AK34" s="1">
        <f t="shared" si="17"/>
        <v>305.24999999999204</v>
      </c>
      <c r="AL34" s="33"/>
      <c r="AM34" s="1">
        <f t="shared" si="18"/>
        <v>0</v>
      </c>
      <c r="AN34" s="120">
        <v>4.42008</v>
      </c>
      <c r="AO34" s="1">
        <f t="shared" si="19"/>
        <v>454.8499999999951</v>
      </c>
      <c r="AP34" s="112"/>
      <c r="AQ34" s="2"/>
      <c r="AT34" s="2"/>
      <c r="AU34" s="129"/>
      <c r="AV34" s="129"/>
      <c r="AW34" s="2"/>
      <c r="AX34" s="2"/>
      <c r="AY34" s="2"/>
      <c r="AZ34" s="2"/>
      <c r="BA34" s="2"/>
      <c r="BB34" s="2"/>
    </row>
    <row r="35" spans="1:54" ht="15" customHeight="1" thickBot="1">
      <c r="A35" s="1">
        <v>2</v>
      </c>
      <c r="B35" s="99"/>
      <c r="C35" s="1">
        <f t="shared" si="0"/>
        <v>0</v>
      </c>
      <c r="D35" s="128">
        <v>2.24788</v>
      </c>
      <c r="E35" s="1">
        <f t="shared" si="1"/>
        <v>42.89999999998795</v>
      </c>
      <c r="F35" s="33">
        <v>1.61298</v>
      </c>
      <c r="G35" s="1">
        <f t="shared" si="2"/>
        <v>178.20000000000968</v>
      </c>
      <c r="H35" s="120">
        <v>3.41403</v>
      </c>
      <c r="I35" s="4">
        <f t="shared" si="3"/>
        <v>0</v>
      </c>
      <c r="J35" s="120">
        <v>4.57608</v>
      </c>
      <c r="K35" s="1">
        <f t="shared" si="4"/>
        <v>7339.200000000013</v>
      </c>
      <c r="L35" s="33"/>
      <c r="M35" s="1">
        <f t="shared" si="5"/>
        <v>0</v>
      </c>
      <c r="N35" s="120">
        <v>11.64073</v>
      </c>
      <c r="O35" s="1">
        <f t="shared" si="6"/>
        <v>9939.599999999931</v>
      </c>
      <c r="P35" s="33"/>
      <c r="Q35" s="1">
        <f t="shared" si="7"/>
        <v>0</v>
      </c>
      <c r="R35" s="120">
        <v>9.62605</v>
      </c>
      <c r="S35" s="1">
        <f t="shared" si="8"/>
        <v>27453.35999999989</v>
      </c>
      <c r="T35" s="33"/>
      <c r="U35" s="1">
        <f t="shared" si="9"/>
        <v>0</v>
      </c>
      <c r="V35" s="120">
        <v>4.68648</v>
      </c>
      <c r="W35" s="1">
        <f t="shared" si="10"/>
        <v>13409.440000000075</v>
      </c>
      <c r="X35" s="33"/>
      <c r="Y35" s="1">
        <f t="shared" si="11"/>
        <v>0</v>
      </c>
      <c r="Z35" s="120">
        <v>71.80733</v>
      </c>
      <c r="AA35" s="1">
        <f t="shared" si="12"/>
        <v>12331.43999999993</v>
      </c>
      <c r="AB35" s="33"/>
      <c r="AC35" s="1">
        <f t="shared" si="13"/>
        <v>0</v>
      </c>
      <c r="AD35" s="120">
        <v>7.59183</v>
      </c>
      <c r="AE35" s="1">
        <f t="shared" si="14"/>
        <v>9407.19999999996</v>
      </c>
      <c r="AF35" s="33"/>
      <c r="AG35" s="1">
        <f t="shared" si="15"/>
        <v>0</v>
      </c>
      <c r="AH35" s="33"/>
      <c r="AI35" s="1">
        <f t="shared" si="16"/>
        <v>0</v>
      </c>
      <c r="AJ35" s="120">
        <v>9.34218</v>
      </c>
      <c r="AK35" s="1">
        <f t="shared" si="17"/>
        <v>271.7000000000116</v>
      </c>
      <c r="AL35" s="33"/>
      <c r="AM35" s="1">
        <f t="shared" si="18"/>
        <v>0</v>
      </c>
      <c r="AN35" s="120">
        <v>4.44925</v>
      </c>
      <c r="AO35" s="1">
        <f t="shared" si="19"/>
        <v>320.8700000000064</v>
      </c>
      <c r="AP35" s="112"/>
      <c r="AQ35" s="2"/>
      <c r="AT35" s="2"/>
      <c r="AU35" s="129"/>
      <c r="AV35" s="129"/>
      <c r="AW35" s="2"/>
      <c r="AX35" s="2"/>
      <c r="AY35" s="2"/>
      <c r="AZ35" s="2"/>
      <c r="BA35" s="2"/>
      <c r="BB35" s="2"/>
    </row>
    <row r="36" spans="1:54" ht="15" customHeight="1">
      <c r="A36" s="9" t="s">
        <v>29</v>
      </c>
      <c r="B36" s="14"/>
      <c r="C36" s="5">
        <f>SUM(C12:C35)</f>
        <v>0</v>
      </c>
      <c r="D36" s="125"/>
      <c r="E36" s="5">
        <f>SUM(E12:E35)</f>
        <v>27736.499999999985</v>
      </c>
      <c r="F36" s="5"/>
      <c r="G36" s="5">
        <f>SUM(G12:G35)</f>
        <v>2153.5800000000104</v>
      </c>
      <c r="H36" s="5"/>
      <c r="I36" s="9">
        <f>SUM(I12:I35)</f>
        <v>14264.57999999998</v>
      </c>
      <c r="J36" s="125"/>
      <c r="K36" s="5">
        <f>SUM(K12:K35)</f>
        <v>283254.18000000005</v>
      </c>
      <c r="L36" s="5"/>
      <c r="M36" s="5">
        <f>SUM(M12:M35)</f>
        <v>0</v>
      </c>
      <c r="N36" s="125"/>
      <c r="O36" s="5">
        <f>SUM(O12:O35)</f>
        <v>252400.49999999994</v>
      </c>
      <c r="P36" s="5"/>
      <c r="Q36" s="5">
        <f>SUM(Q12:Q35)</f>
        <v>0</v>
      </c>
      <c r="R36" s="125"/>
      <c r="S36" s="5">
        <f>SUM(S12:S35)</f>
        <v>707086.1600000003</v>
      </c>
      <c r="T36" s="5"/>
      <c r="U36" s="5">
        <f>SUM(U12:U35)</f>
        <v>0</v>
      </c>
      <c r="V36" s="125"/>
      <c r="W36" s="5">
        <f>SUM(W12:W35)</f>
        <v>326506.4</v>
      </c>
      <c r="X36" s="5"/>
      <c r="Y36" s="5">
        <f>SUM(Y12:Y35)</f>
        <v>0</v>
      </c>
      <c r="Z36" s="125"/>
      <c r="AA36" s="5">
        <f>SUM(AA12:AA35)</f>
        <v>262710.79999999976</v>
      </c>
      <c r="AB36" s="5"/>
      <c r="AC36" s="5">
        <f>SUM(AC12:AC35)</f>
        <v>0</v>
      </c>
      <c r="AD36" s="125"/>
      <c r="AE36" s="5">
        <f>SUM(AE12:AE35)</f>
        <v>291121.60000000003</v>
      </c>
      <c r="AF36" s="5"/>
      <c r="AG36" s="5">
        <f>SUM(AG12:AG35)</f>
        <v>0</v>
      </c>
      <c r="AH36" s="5"/>
      <c r="AI36" s="5">
        <f>SUM(AI12:AI35)</f>
        <v>0</v>
      </c>
      <c r="AJ36" s="5"/>
      <c r="AK36" s="5">
        <f>SUM(AK12:AK35)</f>
        <v>10510.830000000014</v>
      </c>
      <c r="AL36" s="5"/>
      <c r="AM36" s="5">
        <f>SUM(AM12:AM35)</f>
        <v>0</v>
      </c>
      <c r="AN36" s="125"/>
      <c r="AO36" s="5">
        <f>SUM(AO12:AO35)</f>
        <v>9638.970000000005</v>
      </c>
      <c r="AP36" s="112"/>
      <c r="AQ36" s="2"/>
      <c r="AT36" s="2"/>
      <c r="AU36" s="129"/>
      <c r="AV36" s="129"/>
      <c r="AW36" s="129"/>
      <c r="AX36" s="129"/>
      <c r="AY36" s="2"/>
      <c r="AZ36" s="129"/>
      <c r="BA36" s="129"/>
      <c r="BB36" s="2"/>
    </row>
    <row r="37" spans="1:54" ht="15" customHeight="1" thickBot="1">
      <c r="A37" s="10"/>
      <c r="B37" s="12"/>
      <c r="C37" s="6"/>
      <c r="D37" s="126"/>
      <c r="E37" s="6"/>
      <c r="F37" s="6"/>
      <c r="G37" s="6"/>
      <c r="H37" s="6"/>
      <c r="I37" s="10"/>
      <c r="J37" s="126"/>
      <c r="K37" s="6"/>
      <c r="L37" s="6"/>
      <c r="M37" s="6"/>
      <c r="N37" s="126"/>
      <c r="O37" s="6"/>
      <c r="P37" s="6"/>
      <c r="Q37" s="6"/>
      <c r="R37" s="126"/>
      <c r="S37" s="6"/>
      <c r="T37" s="6"/>
      <c r="U37" s="6"/>
      <c r="V37" s="12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126"/>
      <c r="AO37" s="6"/>
      <c r="AP37" s="112"/>
      <c r="AQ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0:54" ht="12.75">
      <c r="J38" s="127"/>
      <c r="N38" s="127"/>
      <c r="AI38" s="2"/>
      <c r="AJ38" s="2"/>
      <c r="AK38" s="2"/>
      <c r="AL38" s="2"/>
      <c r="AM38" s="2"/>
      <c r="AN38" s="2"/>
      <c r="AO38" s="2"/>
      <c r="AP38" s="2"/>
      <c r="AQ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35:54" ht="12.75">
      <c r="AI39" s="2"/>
      <c r="AJ39" s="100"/>
      <c r="AK39" s="101"/>
      <c r="AL39" s="2"/>
      <c r="AM39" s="100"/>
      <c r="AN39" s="101"/>
      <c r="AO39" s="101"/>
      <c r="AP39" s="2"/>
      <c r="AQ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35:54" ht="12.75">
      <c r="AI40" s="2"/>
      <c r="AJ40" s="102"/>
      <c r="AK40" s="2"/>
      <c r="AL40" s="2"/>
      <c r="AM40" s="102"/>
      <c r="AN40" s="2"/>
      <c r="AO40" s="2"/>
      <c r="AP40" s="2"/>
      <c r="AQ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35:54" ht="12.75">
      <c r="AI41" s="2"/>
      <c r="AJ41" s="100"/>
      <c r="AK41" s="101"/>
      <c r="AL41" s="2"/>
      <c r="AM41" s="100"/>
      <c r="AN41" s="101"/>
      <c r="AO41" s="101"/>
      <c r="AP41" s="2"/>
      <c r="AQ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35:54" ht="12.75">
      <c r="AI42" s="2"/>
      <c r="AJ42" s="2"/>
      <c r="AK42" s="2"/>
      <c r="AL42" s="2"/>
      <c r="AM42" s="2"/>
      <c r="AN42" s="2"/>
      <c r="AO42" s="2"/>
      <c r="AP42" s="2"/>
      <c r="AQ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35:54" ht="12.75">
      <c r="AI43" s="2"/>
      <c r="AJ43" s="2"/>
      <c r="AK43" s="2"/>
      <c r="AL43" s="2"/>
      <c r="AM43" s="2"/>
      <c r="AN43" s="2"/>
      <c r="AO43" s="2"/>
      <c r="AP43" s="2"/>
      <c r="AQ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46:54" ht="12.75">
      <c r="AT44" s="2"/>
      <c r="AU44" s="2"/>
      <c r="AV44" s="2"/>
      <c r="AW44" s="2"/>
      <c r="AX44" s="2"/>
      <c r="AY44" s="2"/>
      <c r="AZ44" s="2"/>
      <c r="BA44" s="2"/>
      <c r="BB44" s="2"/>
    </row>
    <row r="45" spans="46:54" ht="12.75">
      <c r="AT45" s="2"/>
      <c r="AU45" s="2"/>
      <c r="AV45" s="2"/>
      <c r="AW45" s="2"/>
      <c r="AX45" s="2"/>
      <c r="AY45" s="2"/>
      <c r="AZ45" s="2"/>
      <c r="BA45" s="2"/>
      <c r="BB45" s="2"/>
    </row>
    <row r="46" spans="46:54" ht="12.75">
      <c r="AT46" s="2"/>
      <c r="AU46" s="2"/>
      <c r="AV46" s="2"/>
      <c r="AW46" s="2"/>
      <c r="AX46" s="2"/>
      <c r="AY46" s="2"/>
      <c r="AZ46" s="2"/>
      <c r="BA46" s="2"/>
      <c r="BB46" s="2"/>
    </row>
    <row r="47" spans="46:54" ht="12.75">
      <c r="AT47" s="2"/>
      <c r="AU47" s="2"/>
      <c r="AV47" s="2"/>
      <c r="AW47" s="2"/>
      <c r="AX47" s="2"/>
      <c r="AY47" s="2"/>
      <c r="AZ47" s="2"/>
      <c r="BA47" s="2"/>
      <c r="BB47" s="2"/>
    </row>
    <row r="48" spans="46:54" ht="12.75">
      <c r="AT48" s="2"/>
      <c r="AU48" s="2"/>
      <c r="AV48" s="2"/>
      <c r="AW48" s="2"/>
      <c r="AX48" s="2"/>
      <c r="AY48" s="2"/>
      <c r="AZ48" s="2"/>
      <c r="BA48" s="2"/>
      <c r="BB48" s="2"/>
    </row>
    <row r="49" spans="46:54" ht="12.75">
      <c r="AT49" s="2"/>
      <c r="AU49" s="2"/>
      <c r="AV49" s="2"/>
      <c r="AW49" s="2"/>
      <c r="AX49" s="2"/>
      <c r="AY49" s="2"/>
      <c r="AZ49" s="2"/>
      <c r="BA49" s="2"/>
      <c r="BB49" s="2"/>
    </row>
    <row r="50" spans="46:54" ht="12.75">
      <c r="AT50" s="2"/>
      <c r="AU50" s="2"/>
      <c r="AV50" s="2"/>
      <c r="AW50" s="2"/>
      <c r="AX50" s="2"/>
      <c r="AY50" s="2"/>
      <c r="AZ50" s="2"/>
      <c r="BA50" s="2"/>
      <c r="BB50" s="2"/>
    </row>
  </sheetData>
  <sheetProtection/>
  <printOptions verticalCentered="1"/>
  <pageMargins left="0.31496062992125984" right="0.31496062992125984" top="0.11811023622047245" bottom="0.1968503937007874" header="0.1968503937007874" footer="0.1968503937007874"/>
  <pageSetup horizontalDpi="300" verticalDpi="300" orientation="landscape" paperSize="9" scale="90" r:id="rId1"/>
  <colBreaks count="1" manualBreakCount="1">
    <brk id="47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90" zoomScaleNormal="90" zoomScalePageLayoutView="0" workbookViewId="0" topLeftCell="A1">
      <selection activeCell="F56" sqref="F56"/>
    </sheetView>
  </sheetViews>
  <sheetFormatPr defaultColWidth="9.00390625" defaultRowHeight="12.75"/>
  <cols>
    <col min="1" max="1" width="5.875" style="0" customWidth="1"/>
    <col min="2" max="2" width="13.75390625" style="0" customWidth="1"/>
    <col min="3" max="3" width="13.875" style="0" customWidth="1"/>
    <col min="4" max="7" width="12.75390625" style="0" customWidth="1"/>
    <col min="8" max="8" width="14.375" style="0" customWidth="1"/>
    <col min="9" max="9" width="13.625" style="0" customWidth="1"/>
    <col min="10" max="14" width="12.75390625" style="0" customWidth="1"/>
    <col min="15" max="18" width="8.125" style="0" customWidth="1"/>
  </cols>
  <sheetData>
    <row r="1" spans="2:3" ht="15">
      <c r="B1" s="97" t="s">
        <v>75</v>
      </c>
      <c r="C1" s="98">
        <f>'Сч-ТЭЦ'!C2</f>
        <v>43453</v>
      </c>
    </row>
    <row r="2" ht="13.5" thickBot="1"/>
    <row r="3" spans="1:9" ht="15">
      <c r="A3" s="5"/>
      <c r="B3" s="48"/>
      <c r="C3" s="49" t="s">
        <v>104</v>
      </c>
      <c r="D3" s="50"/>
      <c r="E3" s="56" t="s">
        <v>107</v>
      </c>
      <c r="F3" s="59" t="s">
        <v>108</v>
      </c>
      <c r="G3" s="62" t="s">
        <v>108</v>
      </c>
      <c r="H3" s="59" t="s">
        <v>108</v>
      </c>
      <c r="I3" s="64" t="s">
        <v>113</v>
      </c>
    </row>
    <row r="4" spans="1:9" ht="15">
      <c r="A4" s="7"/>
      <c r="B4" s="51" t="s">
        <v>112</v>
      </c>
      <c r="C4" s="43" t="s">
        <v>102</v>
      </c>
      <c r="D4" s="52" t="s">
        <v>106</v>
      </c>
      <c r="E4" s="7"/>
      <c r="F4" s="60" t="s">
        <v>23</v>
      </c>
      <c r="G4" s="63" t="s">
        <v>23</v>
      </c>
      <c r="H4" s="60" t="s">
        <v>23</v>
      </c>
      <c r="I4" s="65" t="s">
        <v>114</v>
      </c>
    </row>
    <row r="5" spans="1:9" ht="15.75" thickBot="1">
      <c r="A5" s="7"/>
      <c r="B5" s="75" t="s">
        <v>105</v>
      </c>
      <c r="C5" s="76"/>
      <c r="D5" s="77" t="s">
        <v>103</v>
      </c>
      <c r="E5" s="6"/>
      <c r="F5" s="78"/>
      <c r="G5" s="79" t="s">
        <v>24</v>
      </c>
      <c r="H5" s="80" t="s">
        <v>110</v>
      </c>
      <c r="I5" s="81" t="s">
        <v>115</v>
      </c>
    </row>
    <row r="6" spans="1:9" ht="14.25" customHeight="1">
      <c r="A6" s="7"/>
      <c r="B6" s="82">
        <v>1</v>
      </c>
      <c r="C6" s="83">
        <v>2</v>
      </c>
      <c r="D6" s="84">
        <v>3</v>
      </c>
      <c r="E6" s="85">
        <v>4</v>
      </c>
      <c r="F6" s="86">
        <v>5</v>
      </c>
      <c r="G6" s="87">
        <v>6</v>
      </c>
      <c r="H6" s="87">
        <v>7</v>
      </c>
      <c r="I6" s="86">
        <v>8</v>
      </c>
    </row>
    <row r="7" spans="1:9" ht="12.75" customHeight="1" thickBot="1">
      <c r="A7" s="6"/>
      <c r="B7" s="88"/>
      <c r="C7" s="89"/>
      <c r="D7" s="90"/>
      <c r="E7" s="91"/>
      <c r="F7" s="91"/>
      <c r="G7" s="92" t="s">
        <v>109</v>
      </c>
      <c r="H7" s="92" t="s">
        <v>111</v>
      </c>
      <c r="I7" s="93" t="s">
        <v>116</v>
      </c>
    </row>
    <row r="8" spans="1:10" ht="12.75">
      <c r="A8" s="95">
        <v>1</v>
      </c>
      <c r="B8" s="53">
        <f>'Сч-ТЭЦ'!Z8</f>
        <v>17184.000000000015</v>
      </c>
      <c r="C8" s="44">
        <f>'Сч-ТЭЦ'!S8+'Сч-ТЭЦ'!U8+'Сч-ТЭЦ'!W8+'Сч-ТЭЦ'!Y8</f>
        <v>14015.999999999975</v>
      </c>
      <c r="D8" s="54">
        <f>('ГПП-ТЭЦфид.связи'!AH10)</f>
        <v>4103.999999999527</v>
      </c>
      <c r="E8" s="57">
        <f>'Стор итог'!AH8</f>
        <v>9982.58</v>
      </c>
      <c r="F8" s="61">
        <f>'Сч-ГППфид'!AH10</f>
        <v>26458.73999999988</v>
      </c>
      <c r="G8" s="57">
        <f aca="true" t="shared" si="0" ref="G8:G33">F8-E8</f>
        <v>16476.15999999988</v>
      </c>
      <c r="H8" s="61">
        <f aca="true" t="shared" si="1" ref="H8:H24">G8+D8</f>
        <v>20580.159999999407</v>
      </c>
      <c r="I8" s="57">
        <f aca="true" t="shared" si="2" ref="I8:I33">D8+F8</f>
        <v>30562.73999999941</v>
      </c>
      <c r="J8" s="47"/>
    </row>
    <row r="9" spans="1:9" ht="12.75">
      <c r="A9" s="66">
        <v>2</v>
      </c>
      <c r="B9" s="55">
        <f>'Сч-ТЭЦ'!Z9</f>
        <v>17856</v>
      </c>
      <c r="C9" s="45">
        <f>'Сч-ТЭЦ'!S9+'Сч-ТЭЦ'!U9+'Сч-ТЭЦ'!W9+'Сч-ТЭЦ'!Y9</f>
        <v>14303.999999999985</v>
      </c>
      <c r="D9" s="54">
        <f>('ГПП-ТЭЦфид.связи'!AH11)</f>
        <v>9192.000000000151</v>
      </c>
      <c r="E9" s="58">
        <f>'Стор итог'!AH9</f>
        <v>9722.556000000035</v>
      </c>
      <c r="F9" s="61">
        <f>'Сч-ГППфид'!AH11</f>
        <v>53541.51000000043</v>
      </c>
      <c r="G9" s="57">
        <f t="shared" si="0"/>
        <v>43818.9540000004</v>
      </c>
      <c r="H9" s="61">
        <f t="shared" si="1"/>
        <v>53010.95400000055</v>
      </c>
      <c r="I9" s="57">
        <f t="shared" si="2"/>
        <v>62733.510000000584</v>
      </c>
    </row>
    <row r="10" spans="1:9" ht="12.75">
      <c r="A10" s="66">
        <v>3</v>
      </c>
      <c r="B10" s="55">
        <f>'Сч-ТЭЦ'!Z10</f>
        <v>17280.00000000003</v>
      </c>
      <c r="C10" s="45">
        <f>'Сч-ТЭЦ'!S10+'Сч-ТЭЦ'!U10+'Сч-ТЭЦ'!W10+'Сч-ТЭЦ'!Y10</f>
        <v>13824.00000000015</v>
      </c>
      <c r="D10" s="54">
        <f>('ГПП-ТЭЦфид.связи'!AH12)</f>
        <v>14448.000000000206</v>
      </c>
      <c r="E10" s="58">
        <f>'Стор итог'!AH10</f>
        <v>10247.735999999972</v>
      </c>
      <c r="F10" s="61">
        <f>'Сч-ГППфид'!AH12</f>
        <v>54583.64999999978</v>
      </c>
      <c r="G10" s="57">
        <f t="shared" si="0"/>
        <v>44335.913999999815</v>
      </c>
      <c r="H10" s="61">
        <f t="shared" si="1"/>
        <v>58783.91400000002</v>
      </c>
      <c r="I10" s="57">
        <f t="shared" si="2"/>
        <v>69031.65</v>
      </c>
    </row>
    <row r="11" spans="1:9" ht="12.75">
      <c r="A11" s="66">
        <v>4</v>
      </c>
      <c r="B11" s="55">
        <f>'Сч-ТЭЦ'!Z11</f>
        <v>17664.000000000007</v>
      </c>
      <c r="C11" s="45">
        <f>'Сч-ТЭЦ'!S11+'Сч-ТЭЦ'!U11+'Сч-ТЭЦ'!W11+'Сч-ТЭЦ'!Y11</f>
        <v>14400</v>
      </c>
      <c r="D11" s="54">
        <f>('ГПП-ТЭЦфид.связи'!AH13)</f>
        <v>13031.999999999854</v>
      </c>
      <c r="E11" s="58">
        <f>'Стор итог'!AH11</f>
        <v>4665.685999999977</v>
      </c>
      <c r="F11" s="61">
        <f>'Сч-ГППфид'!AH13</f>
        <v>55407.33000000003</v>
      </c>
      <c r="G11" s="57">
        <f t="shared" si="0"/>
        <v>50741.64400000005</v>
      </c>
      <c r="H11" s="61">
        <f t="shared" si="1"/>
        <v>63773.643999999906</v>
      </c>
      <c r="I11" s="57">
        <f t="shared" si="2"/>
        <v>68439.32999999989</v>
      </c>
    </row>
    <row r="12" spans="1:9" ht="12.75">
      <c r="A12" s="66">
        <v>5</v>
      </c>
      <c r="B12" s="55">
        <f>'Сч-ТЭЦ'!Z12</f>
        <v>17663.999999999935</v>
      </c>
      <c r="C12" s="45">
        <f>'Сч-ТЭЦ'!S12+'Сч-ТЭЦ'!U12+'Сч-ТЭЦ'!W12+'Сч-ТЭЦ'!Y12</f>
        <v>9407.999999999867</v>
      </c>
      <c r="D12" s="54">
        <f>('ГПП-ТЭЦфид.связи'!AH14)</f>
        <v>15551.99999999984</v>
      </c>
      <c r="E12" s="58">
        <f>'Стор итог'!AH12</f>
        <v>4908.034000000038</v>
      </c>
      <c r="F12" s="61">
        <f>'Сч-ГППфид'!AH14</f>
        <v>54114.38999999979</v>
      </c>
      <c r="G12" s="57">
        <f t="shared" si="0"/>
        <v>49206.35599999975</v>
      </c>
      <c r="H12" s="61">
        <f t="shared" si="1"/>
        <v>64758.35599999959</v>
      </c>
      <c r="I12" s="57">
        <f t="shared" si="2"/>
        <v>69666.38999999964</v>
      </c>
    </row>
    <row r="13" spans="1:9" ht="12.75">
      <c r="A13" s="67">
        <v>6</v>
      </c>
      <c r="B13" s="55">
        <f>'Сч-ТЭЦ'!Z13</f>
        <v>17952.000000000007</v>
      </c>
      <c r="C13" s="45">
        <f>'Сч-ТЭЦ'!S13+'Сч-ТЭЦ'!U13+'Сч-ТЭЦ'!W13+'Сч-ТЭЦ'!Y13</f>
        <v>19295.999999999985</v>
      </c>
      <c r="D13" s="54">
        <f>('ГПП-ТЭЦфид.связи'!AH15)</f>
        <v>16727.999999999945</v>
      </c>
      <c r="E13" s="58">
        <f>'Стор итог'!AH13</f>
        <v>5032.243999999996</v>
      </c>
      <c r="F13" s="61">
        <f>'Сч-ГППфид'!AH15</f>
        <v>53270.58000000029</v>
      </c>
      <c r="G13" s="57">
        <f t="shared" si="0"/>
        <v>48238.336000000294</v>
      </c>
      <c r="H13" s="61">
        <f t="shared" si="1"/>
        <v>64966.33600000024</v>
      </c>
      <c r="I13" s="57">
        <f t="shared" si="2"/>
        <v>69998.58000000023</v>
      </c>
    </row>
    <row r="14" spans="1:9" ht="12.75">
      <c r="A14" s="66">
        <v>7</v>
      </c>
      <c r="B14" s="55">
        <f>'Сч-ТЭЦ'!Z14</f>
        <v>22368.000000000062</v>
      </c>
      <c r="C14" s="45">
        <f>'Сч-ТЭЦ'!S14+'Сч-ТЭЦ'!U14+'Сч-ТЭЦ'!W14+'Сч-ТЭЦ'!Y14</f>
        <v>18432.00000000002</v>
      </c>
      <c r="D14" s="54">
        <f>('ГПП-ТЭЦфид.связи'!AH16)</f>
        <v>17784.00000000019</v>
      </c>
      <c r="E14" s="58">
        <f>'Стор итог'!AH14</f>
        <v>5778.461999999976</v>
      </c>
      <c r="F14" s="61">
        <f>'Сч-ГППфид'!AH16</f>
        <v>53766.56999999983</v>
      </c>
      <c r="G14" s="57">
        <f t="shared" si="0"/>
        <v>47988.107999999855</v>
      </c>
      <c r="H14" s="61">
        <f t="shared" si="1"/>
        <v>65772.10800000004</v>
      </c>
      <c r="I14" s="57">
        <f t="shared" si="2"/>
        <v>71550.57000000002</v>
      </c>
    </row>
    <row r="15" spans="1:11" ht="12.75">
      <c r="A15" s="67">
        <v>8</v>
      </c>
      <c r="B15" s="55">
        <f>'Сч-ТЭЦ'!Z15</f>
        <v>25439.999999999964</v>
      </c>
      <c r="C15" s="45">
        <f>'Сч-ТЭЦ'!S15+'Сч-ТЭЦ'!U15+'Сч-ТЭЦ'!W15+'Сч-ТЭЦ'!Y15</f>
        <v>22560.000000000116</v>
      </c>
      <c r="D15" s="54">
        <f>('ГПП-ТЭЦфид.связи'!AH17)</f>
        <v>22895.999999999967</v>
      </c>
      <c r="E15" s="58">
        <f>'Стор итог'!AH15</f>
        <v>9217.01600000001</v>
      </c>
      <c r="F15" s="61">
        <f>'Сч-ГППфид'!AH17</f>
        <v>45903.33000000016</v>
      </c>
      <c r="G15" s="57">
        <f t="shared" si="0"/>
        <v>36686.31400000015</v>
      </c>
      <c r="H15" s="61">
        <f t="shared" si="1"/>
        <v>59582.314000000115</v>
      </c>
      <c r="I15" s="57">
        <f t="shared" si="2"/>
        <v>68799.33000000013</v>
      </c>
      <c r="K15" t="s">
        <v>128</v>
      </c>
    </row>
    <row r="16" spans="1:9" ht="12.75">
      <c r="A16" s="68">
        <v>9</v>
      </c>
      <c r="B16" s="55">
        <f>'Сч-ТЭЦ'!Z16</f>
        <v>19584.000000000025</v>
      </c>
      <c r="C16" s="45">
        <f>'Сч-ТЭЦ'!S16+'Сч-ТЭЦ'!U16+'Сч-ТЭЦ'!W16+'Сч-ТЭЦ'!Y16</f>
        <v>16511.999999999956</v>
      </c>
      <c r="D16" s="54">
        <f>('ГПП-ТЭЦфид.связи'!AH18)</f>
        <v>15071.999999999998</v>
      </c>
      <c r="E16" s="58">
        <f>'Стор итог'!AH16</f>
        <v>4736.084000000021</v>
      </c>
      <c r="F16" s="61">
        <f>'Сч-ГППфид'!AH18</f>
        <v>43925.30999999987</v>
      </c>
      <c r="G16" s="57">
        <f t="shared" si="0"/>
        <v>39189.22599999985</v>
      </c>
      <c r="H16" s="61">
        <f t="shared" si="1"/>
        <v>54261.22599999985</v>
      </c>
      <c r="I16" s="57">
        <f t="shared" si="2"/>
        <v>58997.30999999987</v>
      </c>
    </row>
    <row r="17" spans="1:9" ht="12.75">
      <c r="A17" s="69">
        <v>10</v>
      </c>
      <c r="B17" s="55">
        <f>'Сч-ТЭЦ'!Z17</f>
        <v>25343.99999999997</v>
      </c>
      <c r="C17" s="45">
        <f>'Сч-ТЭЦ'!S17+'Сч-ТЭЦ'!U17+'Сч-ТЭЦ'!W17+'Сч-ТЭЦ'!Y17</f>
        <v>21503.99999999995</v>
      </c>
      <c r="D17" s="54">
        <f>('ГПП-ТЭЦфид.связи'!AH19)</f>
        <v>17447.999999999938</v>
      </c>
      <c r="E17" s="58">
        <f>'Стор итог'!AH17</f>
        <v>5979.4360000000315</v>
      </c>
      <c r="F17" s="61">
        <f>'Сч-ГППфид'!AH19</f>
        <v>43803.87000000027</v>
      </c>
      <c r="G17" s="57">
        <f t="shared" si="0"/>
        <v>37824.43400000024</v>
      </c>
      <c r="H17" s="61">
        <f t="shared" si="1"/>
        <v>55272.43400000018</v>
      </c>
      <c r="I17" s="57">
        <f t="shared" si="2"/>
        <v>61251.87000000021</v>
      </c>
    </row>
    <row r="18" spans="1:9" ht="12.75">
      <c r="A18" s="68">
        <v>11</v>
      </c>
      <c r="B18" s="55">
        <f>'Сч-ТЭЦ'!Z18</f>
        <v>23808.000000000036</v>
      </c>
      <c r="C18" s="45">
        <f>'Сч-ТЭЦ'!S18+'Сч-ТЭЦ'!U18+'Сч-ТЭЦ'!W18+'Сч-ТЭЦ'!Y18</f>
        <v>20352.000000000007</v>
      </c>
      <c r="D18" s="54">
        <f>('ГПП-ТЭЦфид.связи'!AH20)</f>
        <v>22464.00000000015</v>
      </c>
      <c r="E18" s="58">
        <f>'Стор итог'!AH18</f>
        <v>6762.8199999999515</v>
      </c>
      <c r="F18" s="61">
        <f>'Сч-ГППфид'!AH20</f>
        <v>50130.629999999896</v>
      </c>
      <c r="G18" s="57">
        <f t="shared" si="0"/>
        <v>43367.80999999995</v>
      </c>
      <c r="H18" s="61">
        <f t="shared" si="1"/>
        <v>65831.8100000001</v>
      </c>
      <c r="I18" s="57">
        <f t="shared" si="2"/>
        <v>72594.63000000005</v>
      </c>
    </row>
    <row r="19" spans="1:9" ht="12.75">
      <c r="A19" s="69">
        <v>12</v>
      </c>
      <c r="B19" s="55">
        <f>'Сч-ТЭЦ'!Z19</f>
        <v>28799.999999999985</v>
      </c>
      <c r="C19" s="45">
        <f>'Сч-ТЭЦ'!S19+'Сч-ТЭЦ'!U19+'Сч-ТЭЦ'!W19+'Сч-ТЭЦ'!Y19</f>
        <v>24863.999999999996</v>
      </c>
      <c r="D19" s="54">
        <f>('ГПП-ТЭЦфид.связи'!AH21)</f>
        <v>19679.999999999905</v>
      </c>
      <c r="E19" s="58">
        <f>'Стор итог'!AH19</f>
        <v>6112.029999999975</v>
      </c>
      <c r="F19" s="61">
        <f>'Сч-ГППфид'!AH21</f>
        <v>38218.94999999994</v>
      </c>
      <c r="G19" s="57">
        <f t="shared" si="0"/>
        <v>32106.919999999962</v>
      </c>
      <c r="H19" s="61">
        <f t="shared" si="1"/>
        <v>51786.91999999987</v>
      </c>
      <c r="I19" s="57">
        <f t="shared" si="2"/>
        <v>57898.949999999844</v>
      </c>
    </row>
    <row r="20" spans="1:9" ht="12.75">
      <c r="A20" s="70">
        <v>13</v>
      </c>
      <c r="B20" s="55">
        <f>'Сч-ТЭЦ'!Z20</f>
        <v>20159.99999999994</v>
      </c>
      <c r="C20" s="45">
        <f>'Сч-ТЭЦ'!S20+'Сч-ТЭЦ'!U20+'Сч-ТЭЦ'!W20+'Сч-ТЭЦ'!Y20</f>
        <v>16704.000000000055</v>
      </c>
      <c r="D20" s="54">
        <f>('ГПП-ТЭЦфид.связи'!AH22)</f>
        <v>20928.000000000116</v>
      </c>
      <c r="E20" s="58">
        <f>'Стор итог'!AH20</f>
        <v>6448.35200000001</v>
      </c>
      <c r="F20" s="61">
        <f>'Сч-ГППфид'!AH22</f>
        <v>65646.23999999993</v>
      </c>
      <c r="G20" s="57">
        <f t="shared" si="0"/>
        <v>59197.88799999992</v>
      </c>
      <c r="H20" s="61">
        <f t="shared" si="1"/>
        <v>80125.88800000004</v>
      </c>
      <c r="I20" s="57">
        <f t="shared" si="2"/>
        <v>86574.24000000005</v>
      </c>
    </row>
    <row r="21" spans="1:9" ht="12.75">
      <c r="A21" s="68">
        <v>14</v>
      </c>
      <c r="B21" s="55">
        <f>'Сч-ТЭЦ'!Z21</f>
        <v>22560.000000000047</v>
      </c>
      <c r="C21" s="45">
        <f>'Сч-ТЭЦ'!S21+'Сч-ТЭЦ'!U21+'Сч-ТЭЦ'!W21+'Сч-ТЭЦ'!Y21</f>
        <v>19295.99999999998</v>
      </c>
      <c r="D21" s="54">
        <f>('ГПП-ТЭЦфид.связи'!AH23)</f>
        <v>18792.000000000167</v>
      </c>
      <c r="E21" s="58">
        <f>'Стор итог'!AH21</f>
        <v>5530.314000000005</v>
      </c>
      <c r="F21" s="61">
        <f>'Сч-ГППфид'!AH23</f>
        <v>54499.170000000086</v>
      </c>
      <c r="G21" s="57">
        <f t="shared" si="0"/>
        <v>48968.85600000008</v>
      </c>
      <c r="H21" s="61">
        <f t="shared" si="1"/>
        <v>67760.85600000025</v>
      </c>
      <c r="I21" s="57">
        <f t="shared" si="2"/>
        <v>73291.17000000025</v>
      </c>
    </row>
    <row r="22" spans="1:9" ht="12.75">
      <c r="A22" s="71">
        <v>15</v>
      </c>
      <c r="B22" s="55">
        <f>'Сч-ТЭЦ'!Z22</f>
        <v>25727.999999999996</v>
      </c>
      <c r="C22" s="45">
        <f>'Сч-ТЭЦ'!S22+'Сч-ТЭЦ'!U22+'Сч-ТЭЦ'!W22+'Сч-ТЭЦ'!Y22</f>
        <v>21695.999999999913</v>
      </c>
      <c r="D22" s="54">
        <f>('ГПП-ТЭЦфид.связи'!AH24)</f>
        <v>20039.999999999643</v>
      </c>
      <c r="E22" s="58">
        <f>'Стор итог'!AH22</f>
        <v>6337.366000000017</v>
      </c>
      <c r="F22" s="61">
        <f>'Сч-ГППфид'!AH24</f>
        <v>53559.32999999997</v>
      </c>
      <c r="G22" s="57">
        <f t="shared" si="0"/>
        <v>47221.963999999956</v>
      </c>
      <c r="H22" s="61">
        <f t="shared" si="1"/>
        <v>67261.9639999996</v>
      </c>
      <c r="I22" s="57">
        <f t="shared" si="2"/>
        <v>73599.32999999961</v>
      </c>
    </row>
    <row r="23" spans="1:9" ht="12.75">
      <c r="A23" s="69">
        <v>16</v>
      </c>
      <c r="B23" s="55">
        <f>'Сч-ТЭЦ'!Z23</f>
        <v>21695.999999999996</v>
      </c>
      <c r="C23" s="45">
        <f>'Сч-ТЭЦ'!S23+'Сч-ТЭЦ'!U23+'Сч-ТЭЦ'!W23+'Сч-ТЭЦ'!Y23</f>
        <v>18432.000000000116</v>
      </c>
      <c r="D23" s="54">
        <f>('ГПП-ТЭЦфид.связи'!AH25)</f>
        <v>21479.999999999898</v>
      </c>
      <c r="E23" s="58">
        <f>'Стор итог'!AH23</f>
        <v>7190.175999999998</v>
      </c>
      <c r="F23" s="61">
        <f>'Сч-ГППфид'!AH25</f>
        <v>49606.25999999967</v>
      </c>
      <c r="G23" s="57">
        <f t="shared" si="0"/>
        <v>42416.08399999967</v>
      </c>
      <c r="H23" s="61">
        <f t="shared" si="1"/>
        <v>63896.083999999566</v>
      </c>
      <c r="I23" s="57">
        <f t="shared" si="2"/>
        <v>71086.25999999957</v>
      </c>
    </row>
    <row r="24" spans="1:9" ht="12.75">
      <c r="A24" s="70">
        <v>17</v>
      </c>
      <c r="B24" s="55">
        <f>'Сч-ТЭЦ'!Z24</f>
        <v>30720.00000000001</v>
      </c>
      <c r="C24" s="45">
        <f>'Сч-ТЭЦ'!S24+'Сч-ТЭЦ'!U24+'Сч-ТЭЦ'!W24+'Сч-ТЭЦ'!Y24</f>
        <v>26015.999999999938</v>
      </c>
      <c r="D24" s="54">
        <f>('ГПП-ТЭЦфид.связи'!AH26)</f>
        <v>19560.000000000335</v>
      </c>
      <c r="E24" s="58">
        <f>'Стор итог'!AH24</f>
        <v>5949.708000000001</v>
      </c>
      <c r="F24" s="61">
        <f>'Сч-ГППфид'!AH26</f>
        <v>46361.04000000018</v>
      </c>
      <c r="G24" s="57">
        <f t="shared" si="0"/>
        <v>40411.332000000184</v>
      </c>
      <c r="H24" s="61">
        <f t="shared" si="1"/>
        <v>59971.33200000052</v>
      </c>
      <c r="I24" s="57">
        <f t="shared" si="2"/>
        <v>65921.04000000052</v>
      </c>
    </row>
    <row r="25" spans="1:9" ht="12.75">
      <c r="A25" s="70">
        <v>18</v>
      </c>
      <c r="B25" s="55">
        <f>'Сч-ТЭЦ'!Z25</f>
        <v>17087.99999999994</v>
      </c>
      <c r="C25" s="45">
        <f>'Сч-ТЭЦ'!S25+'Сч-ТЭЦ'!U25+'Сч-ТЭЦ'!W25+'Сч-ТЭЦ'!Y25</f>
        <v>14592.000000000098</v>
      </c>
      <c r="D25" s="54">
        <f>('ГПП-ТЭЦфид.связи'!AH27)</f>
        <v>20015.999999999694</v>
      </c>
      <c r="E25" s="58">
        <f>'Стор итог'!AH25</f>
        <v>7224.185999999966</v>
      </c>
      <c r="F25" s="61">
        <f>'Сч-ГППфид'!AH27</f>
        <v>46952.07000000023</v>
      </c>
      <c r="G25" s="57">
        <f t="shared" si="0"/>
        <v>39727.88400000027</v>
      </c>
      <c r="H25" s="61">
        <f aca="true" t="shared" si="3" ref="H25:H32">G25+D25</f>
        <v>59743.88399999996</v>
      </c>
      <c r="I25" s="57">
        <f t="shared" si="2"/>
        <v>66968.06999999992</v>
      </c>
    </row>
    <row r="26" spans="1:9" ht="12.75">
      <c r="A26" s="70">
        <v>19</v>
      </c>
      <c r="B26" s="55">
        <f>'Сч-ТЭЦ'!Z26</f>
        <v>21216.00000000008</v>
      </c>
      <c r="C26" s="45">
        <f>'Сч-ТЭЦ'!S26+'Сч-ТЭЦ'!U26+'Сч-ТЭЦ'!W26+'Сч-ТЭЦ'!Y26</f>
        <v>18047.999999999887</v>
      </c>
      <c r="D26" s="54">
        <f>('ГПП-ТЭЦфид.связи'!AH28)</f>
        <v>17808.00000000043</v>
      </c>
      <c r="E26" s="58">
        <f>'Стор итог'!AH26</f>
        <v>7016.63000000001</v>
      </c>
      <c r="F26" s="61">
        <f>'Сч-ГППфид'!AH28</f>
        <v>51889.529999999984</v>
      </c>
      <c r="G26" s="57">
        <f t="shared" si="0"/>
        <v>44872.89999999997</v>
      </c>
      <c r="H26" s="61">
        <f t="shared" si="3"/>
        <v>62680.9000000004</v>
      </c>
      <c r="I26" s="57">
        <f t="shared" si="2"/>
        <v>69697.5300000004</v>
      </c>
    </row>
    <row r="27" spans="1:11" ht="12.75">
      <c r="A27" s="70">
        <v>20</v>
      </c>
      <c r="B27" s="55">
        <f>'Сч-ТЭЦ'!Z27</f>
        <v>24959.999999999964</v>
      </c>
      <c r="C27" s="45">
        <f>'Сч-ТЭЦ'!S27+'Сч-ТЭЦ'!U27+'Сч-ТЭЦ'!W27+'Сч-ТЭЦ'!Y27</f>
        <v>20639.999999999985</v>
      </c>
      <c r="D27" s="54">
        <f>('ГПП-ТЭЦфид.связи'!AH29)</f>
        <v>24239.999999999683</v>
      </c>
      <c r="E27" s="58">
        <f>'Стор итог'!AH27</f>
        <v>9411.06000000001</v>
      </c>
      <c r="F27" s="61">
        <f>'Сч-ГППфид'!AH29</f>
        <v>54403.799999999945</v>
      </c>
      <c r="G27" s="57">
        <f t="shared" si="0"/>
        <v>44992.73999999993</v>
      </c>
      <c r="H27" s="61">
        <f t="shared" si="3"/>
        <v>69232.73999999961</v>
      </c>
      <c r="I27" s="57">
        <f t="shared" si="2"/>
        <v>78643.79999999962</v>
      </c>
      <c r="K27" s="21"/>
    </row>
    <row r="28" spans="1:10" ht="12.75">
      <c r="A28" s="68">
        <v>21</v>
      </c>
      <c r="B28" s="55">
        <f>'Сч-ТЭЦ'!Z28</f>
        <v>24576.000000000022</v>
      </c>
      <c r="C28" s="45">
        <f>'Сч-ТЭЦ'!S28+'Сч-ТЭЦ'!U28+'Сч-ТЭЦ'!W28+'Сч-ТЭЦ'!Y28</f>
        <v>20735.999999999967</v>
      </c>
      <c r="D28" s="54">
        <f>('ГПП-ТЭЦфид.связи'!AH30)</f>
        <v>18935.99999999984</v>
      </c>
      <c r="E28" s="58">
        <f>'Стор итог'!AH28</f>
        <v>5916.098000000006</v>
      </c>
      <c r="F28" s="61">
        <f>'Сч-ГППфид'!AH30</f>
        <v>52834.65000000003</v>
      </c>
      <c r="G28" s="57">
        <f t="shared" si="0"/>
        <v>46918.552000000025</v>
      </c>
      <c r="H28" s="61">
        <f t="shared" si="3"/>
        <v>65854.55199999987</v>
      </c>
      <c r="I28" s="57">
        <f t="shared" si="2"/>
        <v>71770.64999999988</v>
      </c>
      <c r="J28" s="16" t="s">
        <v>126</v>
      </c>
    </row>
    <row r="29" spans="1:9" ht="12.75">
      <c r="A29" s="71">
        <v>22</v>
      </c>
      <c r="B29" s="55">
        <f>'Сч-ТЭЦ'!Z29</f>
        <v>22079.99999999997</v>
      </c>
      <c r="C29" s="45">
        <f>'Сч-ТЭЦ'!S29+'Сч-ТЭЦ'!U29+'Сч-ТЭЦ'!W29+'Сч-ТЭЦ'!Y29</f>
        <v>18720.00000000003</v>
      </c>
      <c r="D29" s="54">
        <f>('ГПП-ТЭЦфид.связи'!AH31)</f>
        <v>10291.199999999915</v>
      </c>
      <c r="E29" s="58">
        <f>'Стор итог'!AH29</f>
        <v>6279.9579999999905</v>
      </c>
      <c r="F29" s="61">
        <f>'Сч-ГППфид'!AH31</f>
        <v>52232.39999999985</v>
      </c>
      <c r="G29" s="57">
        <f t="shared" si="0"/>
        <v>45952.44199999986</v>
      </c>
      <c r="H29" s="61">
        <f t="shared" si="3"/>
        <v>56243.641999999774</v>
      </c>
      <c r="I29" s="57">
        <f t="shared" si="2"/>
        <v>62523.599999999766</v>
      </c>
    </row>
    <row r="30" spans="1:9" ht="12.75">
      <c r="A30" s="71">
        <v>23</v>
      </c>
      <c r="B30" s="55">
        <f>'Сч-ТЭЦ'!Z30</f>
        <v>23712.000000000022</v>
      </c>
      <c r="C30" s="45">
        <f>'Сч-ТЭЦ'!S30+'Сч-ТЭЦ'!U30+'Сч-ТЭЦ'!W30+'Сч-ТЭЦ'!Y30</f>
        <v>20255.999999999996</v>
      </c>
      <c r="D30" s="54">
        <f>('ГПП-ТЭЦфид.связи'!AH32)</f>
        <v>18508.799999999974</v>
      </c>
      <c r="E30" s="58">
        <f>'Стор итог'!AH30</f>
        <v>5428.276</v>
      </c>
      <c r="F30" s="61">
        <f>'Сч-ГППфид'!AH32</f>
        <v>50870.81999999992</v>
      </c>
      <c r="G30" s="57">
        <f t="shared" si="0"/>
        <v>45442.54399999992</v>
      </c>
      <c r="H30" s="61">
        <f t="shared" si="3"/>
        <v>63951.343999999895</v>
      </c>
      <c r="I30" s="57">
        <f t="shared" si="2"/>
        <v>69379.6199999999</v>
      </c>
    </row>
    <row r="31" spans="1:9" ht="12.75">
      <c r="A31" s="71">
        <v>24</v>
      </c>
      <c r="B31" s="55">
        <f>'Сч-ТЭЦ'!Z31</f>
        <v>23903.999999999985</v>
      </c>
      <c r="C31" s="45">
        <f>'Сч-ТЭЦ'!S31+'Сч-ТЭЦ'!U31+'Сч-ТЭЦ'!W31+'Сч-ТЭЦ'!Y31</f>
        <v>20064.000000000102</v>
      </c>
      <c r="D31" s="54">
        <f>('ГПП-ТЭЦфид.связи'!AH33)</f>
        <v>25008.000000000175</v>
      </c>
      <c r="E31" s="58">
        <f>'Стор итог'!AH31</f>
        <v>5586.48200000002</v>
      </c>
      <c r="F31" s="61">
        <f>'Сч-ГППфид'!AH33</f>
        <v>47817.66000000015</v>
      </c>
      <c r="G31" s="57">
        <f t="shared" si="0"/>
        <v>42231.17800000013</v>
      </c>
      <c r="H31" s="61">
        <f t="shared" si="3"/>
        <v>67239.1780000003</v>
      </c>
      <c r="I31" s="57">
        <f t="shared" si="2"/>
        <v>72825.66000000032</v>
      </c>
    </row>
    <row r="32" spans="1:9" ht="12.75">
      <c r="A32" s="71">
        <v>1</v>
      </c>
      <c r="B32" s="114">
        <f>'Сч-ТЭЦ'!Z32</f>
        <v>23615.99999999997</v>
      </c>
      <c r="C32" s="115">
        <f>'Сч-ТЭЦ'!S32+'Сч-ТЭЦ'!U32+'Сч-ТЭЦ'!W32+'Сч-ТЭЦ'!Y32</f>
        <v>20351.999999999975</v>
      </c>
      <c r="D32" s="116">
        <f>('ГПП-ТЭЦфид.связи'!AH34)</f>
        <v>14448.000000000546</v>
      </c>
      <c r="E32" s="58">
        <f>'Стор итог'!AH32</f>
        <v>4413.321999999983</v>
      </c>
      <c r="F32" s="57">
        <f>'Сч-ГППфид'!AH34</f>
        <v>44324.28000000021</v>
      </c>
      <c r="G32" s="57">
        <f t="shared" si="0"/>
        <v>39910.958000000224</v>
      </c>
      <c r="H32" s="57">
        <f t="shared" si="3"/>
        <v>54358.95800000077</v>
      </c>
      <c r="I32" s="57">
        <f t="shared" si="2"/>
        <v>58772.280000000756</v>
      </c>
    </row>
    <row r="33" spans="1:9" ht="13.5" thickBot="1">
      <c r="A33" s="70">
        <v>2</v>
      </c>
      <c r="B33" s="117">
        <f>'Сч-ТЭЦ'!Z33</f>
        <v>22752.000000000007</v>
      </c>
      <c r="C33" s="118">
        <f>'Сч-ТЭЦ'!S33+'Сч-ТЭЦ'!U33+'Сч-ТЭЦ'!W33+'Сч-ТЭЦ'!Y33</f>
        <v>19392.00000000003</v>
      </c>
      <c r="D33" s="119">
        <f>('ГПП-ТЭЦфид.связи'!AH35)</f>
        <v>2591.9999999999786</v>
      </c>
      <c r="E33" s="72">
        <f>'Стор итог'!AH33</f>
        <v>6753.093999999998</v>
      </c>
      <c r="F33" s="73">
        <f>'Сч-ГППфид'!AH35</f>
        <v>46526.03999999986</v>
      </c>
      <c r="G33" s="73">
        <f t="shared" si="0"/>
        <v>39772.945999999865</v>
      </c>
      <c r="H33" s="73">
        <v>63384</v>
      </c>
      <c r="I33" s="73">
        <f t="shared" si="2"/>
        <v>2591.9999999999786</v>
      </c>
    </row>
    <row r="34" spans="1:16" ht="28.5" customHeight="1" thickBot="1">
      <c r="A34" s="29"/>
      <c r="B34" s="74">
        <f aca="true" t="shared" si="4" ref="B34:I34">SUM(B8:B31)</f>
        <v>529344</v>
      </c>
      <c r="C34" s="74">
        <f t="shared" si="4"/>
        <v>444672.0000000001</v>
      </c>
      <c r="D34" s="74">
        <f t="shared" si="4"/>
        <v>424007.9999999996</v>
      </c>
      <c r="E34" s="74">
        <f t="shared" si="4"/>
        <v>161463.29</v>
      </c>
      <c r="F34" s="130">
        <f>SUM(F8:F31)</f>
        <v>1199797.83</v>
      </c>
      <c r="G34" s="74">
        <f t="shared" si="4"/>
        <v>1038334.5399999998</v>
      </c>
      <c r="H34" s="74">
        <f t="shared" si="4"/>
        <v>1462342.5399999993</v>
      </c>
      <c r="I34" s="113">
        <f t="shared" si="4"/>
        <v>1623805.8299999998</v>
      </c>
      <c r="J34" s="46"/>
      <c r="K34" s="46"/>
      <c r="L34" s="46"/>
      <c r="M34" s="46"/>
      <c r="N34" s="46"/>
      <c r="O34" s="46"/>
      <c r="P34" s="46"/>
    </row>
    <row r="35" spans="1:11" ht="12.75">
      <c r="A35" s="2"/>
      <c r="K35" s="16" t="s">
        <v>127</v>
      </c>
    </row>
    <row r="36" ht="12.75">
      <c r="A36" s="2"/>
    </row>
    <row r="37" spans="1:2" ht="15">
      <c r="A37" s="2"/>
      <c r="B37" s="94"/>
    </row>
    <row r="38" ht="12.75">
      <c r="A38" s="2"/>
    </row>
    <row r="39" ht="12.75">
      <c r="A39" s="2"/>
    </row>
    <row r="40" ht="12.75">
      <c r="A40" s="2"/>
    </row>
    <row r="41" ht="12.75">
      <c r="A41" s="2"/>
    </row>
  </sheetData>
  <sheetProtection/>
  <printOptions/>
  <pageMargins left="0.5905511811023623" right="0.1968503937007874" top="0.7874015748031497" bottom="0.1968503937007874" header="0.5118110236220472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"Гайский ГОК"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Колобов</dc:creator>
  <cp:keywords/>
  <dc:description/>
  <cp:lastModifiedBy>Юркян Эдуард Николаевич (YURKJAN-EN - YURKJAN)</cp:lastModifiedBy>
  <cp:lastPrinted>2018-12-24T09:44:39Z</cp:lastPrinted>
  <dcterms:created xsi:type="dcterms:W3CDTF">2000-06-14T10:52:09Z</dcterms:created>
  <dcterms:modified xsi:type="dcterms:W3CDTF">2018-12-25T03:19:56Z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